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ZTI - vodovod a kanal..." sheetId="3" r:id="rId3"/>
    <sheet name="C - Vytápění" sheetId="4" r:id="rId4"/>
    <sheet name="D - Plyn" sheetId="5" r:id="rId5"/>
    <sheet name="E - Vzduchotechnika" sheetId="6" r:id="rId6"/>
    <sheet name="F - Elektroinstalace" sheetId="7" r:id="rId7"/>
    <sheet name="G - Přípojka splaškové ka..." sheetId="8" r:id="rId8"/>
    <sheet name="VRN - Vedlejší rozpočtové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'A - Stavební část'!$C$137:$K$974</definedName>
    <definedName name="_xlnm.Print_Area" localSheetId="1">'A - Stavební část'!$C$125:$K$974</definedName>
    <definedName name="_xlnm.Print_Titles" localSheetId="1">'A - Stavební část'!$137:$137</definedName>
    <definedName name="_xlnm._FilterDatabase" localSheetId="2" hidden="1">'B - ZTI - vodovod a kanal...'!$C$127:$K$215</definedName>
    <definedName name="_xlnm.Print_Area" localSheetId="2">'B - ZTI - vodovod a kanal...'!$C$115:$K$215</definedName>
    <definedName name="_xlnm.Print_Titles" localSheetId="2">'B - ZTI - vodovod a kanal...'!$127:$127</definedName>
    <definedName name="_xlnm._FilterDatabase" localSheetId="3" hidden="1">'C - Vytápění'!$C$126:$K$189</definedName>
    <definedName name="_xlnm.Print_Area" localSheetId="3">'C - Vytápění'!$C$114:$K$189</definedName>
    <definedName name="_xlnm.Print_Titles" localSheetId="3">'C - Vytápění'!$126:$126</definedName>
    <definedName name="_xlnm._FilterDatabase" localSheetId="4" hidden="1">'D - Plyn'!$C$122:$K$160</definedName>
    <definedName name="_xlnm.Print_Area" localSheetId="4">'D - Plyn'!$C$110:$K$160</definedName>
    <definedName name="_xlnm.Print_Titles" localSheetId="4">'D - Plyn'!$122:$122</definedName>
    <definedName name="_xlnm._FilterDatabase" localSheetId="5" hidden="1">'E - Vzduchotechnika'!$C$118:$K$169</definedName>
    <definedName name="_xlnm.Print_Area" localSheetId="5">'E - Vzduchotechnika'!$C$106:$K$169</definedName>
    <definedName name="_xlnm.Print_Titles" localSheetId="5">'E - Vzduchotechnika'!$118:$118</definedName>
    <definedName name="_xlnm._FilterDatabase" localSheetId="6" hidden="1">'F - Elektroinstalace'!$C$119:$K$310</definedName>
    <definedName name="_xlnm.Print_Area" localSheetId="6">'F - Elektroinstalace'!$C$107:$K$310</definedName>
    <definedName name="_xlnm.Print_Titles" localSheetId="6">'F - Elektroinstalace'!$119:$119</definedName>
    <definedName name="_xlnm._FilterDatabase" localSheetId="7" hidden="1">'G - Přípojka splaškové ka...'!$C$123:$K$171</definedName>
    <definedName name="_xlnm.Print_Area" localSheetId="7">'G - Přípojka splaškové ka...'!$C$111:$K$171</definedName>
    <definedName name="_xlnm.Print_Titles" localSheetId="7">'G - Přípojka splaškové ka...'!$123:$123</definedName>
    <definedName name="_xlnm._FilterDatabase" localSheetId="8" hidden="1">'VRN - Vedlejší rozpočtové...'!$C$120:$K$153</definedName>
    <definedName name="_xlnm.Print_Area" localSheetId="8">'VRN - Vedlejší rozpočtové...'!$C$108:$K$153</definedName>
    <definedName name="_xlnm.Print_Titles" localSheetId="8">'VRN - Vedlejší rozpočtové...'!$120:$120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85"/>
  <c i="8" r="J37"/>
  <c r="J36"/>
  <c i="1" r="AY101"/>
  <c i="8" r="J35"/>
  <c i="1" r="AX101"/>
  <c i="8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7" r="J37"/>
  <c r="J36"/>
  <c i="1" r="AY100"/>
  <c i="7" r="J35"/>
  <c i="1" r="AX100"/>
  <c i="7"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85"/>
  <c i="6" r="J37"/>
  <c r="J36"/>
  <c i="1" r="AY99"/>
  <c i="6" r="J35"/>
  <c i="1" r="AX99"/>
  <c i="6"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5" r="J37"/>
  <c r="J36"/>
  <c i="1" r="AY98"/>
  <c i="5" r="J35"/>
  <c i="1" r="AX98"/>
  <c i="5"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T125"/>
  <c r="T124"/>
  <c r="R126"/>
  <c r="R125"/>
  <c r="R124"/>
  <c r="P126"/>
  <c r="P125"/>
  <c r="P124"/>
  <c r="J119"/>
  <c r="F119"/>
  <c r="F117"/>
  <c r="E115"/>
  <c r="J91"/>
  <c r="F91"/>
  <c r="F89"/>
  <c r="E87"/>
  <c r="J24"/>
  <c r="E24"/>
  <c r="J92"/>
  <c r="J23"/>
  <c r="J18"/>
  <c r="E18"/>
  <c r="F120"/>
  <c r="J17"/>
  <c r="J12"/>
  <c r="J117"/>
  <c r="E7"/>
  <c r="E85"/>
  <c i="4" r="J151"/>
  <c r="J37"/>
  <c r="J36"/>
  <c i="1" r="AY97"/>
  <c i="4" r="J35"/>
  <c i="1" r="AX97"/>
  <c i="4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J10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121"/>
  <c r="E7"/>
  <c r="E117"/>
  <c i="3" r="J37"/>
  <c r="J36"/>
  <c i="1" r="AY96"/>
  <c i="3" r="J35"/>
  <c i="1" r="AX96"/>
  <c i="3"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92"/>
  <c r="J23"/>
  <c r="J18"/>
  <c r="E18"/>
  <c r="F92"/>
  <c r="J17"/>
  <c r="J12"/>
  <c r="J122"/>
  <c r="E7"/>
  <c r="E85"/>
  <c i="2" r="P259"/>
  <c r="J37"/>
  <c r="J36"/>
  <c i="1" r="AY95"/>
  <c i="2" r="J35"/>
  <c i="1" r="AX95"/>
  <c i="2" r="BI974"/>
  <c r="BH974"/>
  <c r="BG974"/>
  <c r="BF974"/>
  <c r="T974"/>
  <c r="R974"/>
  <c r="P974"/>
  <c r="BI973"/>
  <c r="BH973"/>
  <c r="BG973"/>
  <c r="BF973"/>
  <c r="T973"/>
  <c r="R973"/>
  <c r="P973"/>
  <c r="BI971"/>
  <c r="BH971"/>
  <c r="BG971"/>
  <c r="BF971"/>
  <c r="T971"/>
  <c r="T970"/>
  <c r="T969"/>
  <c r="R971"/>
  <c r="R970"/>
  <c r="R969"/>
  <c r="P971"/>
  <c r="P970"/>
  <c r="P969"/>
  <c r="BI968"/>
  <c r="BH968"/>
  <c r="BG968"/>
  <c r="BF968"/>
  <c r="T968"/>
  <c r="R968"/>
  <c r="P968"/>
  <c r="BI962"/>
  <c r="BH962"/>
  <c r="BG962"/>
  <c r="BF962"/>
  <c r="T962"/>
  <c r="R962"/>
  <c r="P962"/>
  <c r="BI958"/>
  <c r="BH958"/>
  <c r="BG958"/>
  <c r="BF958"/>
  <c r="T958"/>
  <c r="R958"/>
  <c r="P958"/>
  <c r="BI955"/>
  <c r="BH955"/>
  <c r="BG955"/>
  <c r="BF955"/>
  <c r="T955"/>
  <c r="R955"/>
  <c r="P955"/>
  <c r="BI952"/>
  <c r="BH952"/>
  <c r="BG952"/>
  <c r="BF952"/>
  <c r="T952"/>
  <c r="R952"/>
  <c r="P952"/>
  <c r="BI949"/>
  <c r="BH949"/>
  <c r="BG949"/>
  <c r="BF949"/>
  <c r="T949"/>
  <c r="R949"/>
  <c r="P949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35"/>
  <c r="BH935"/>
  <c r="BG935"/>
  <c r="BF935"/>
  <c r="T935"/>
  <c r="R935"/>
  <c r="P935"/>
  <c r="BI933"/>
  <c r="BH933"/>
  <c r="BG933"/>
  <c r="BF933"/>
  <c r="T933"/>
  <c r="R933"/>
  <c r="P933"/>
  <c r="BI913"/>
  <c r="BH913"/>
  <c r="BG913"/>
  <c r="BF913"/>
  <c r="T913"/>
  <c r="R913"/>
  <c r="P913"/>
  <c r="BI912"/>
  <c r="BH912"/>
  <c r="BG912"/>
  <c r="BF912"/>
  <c r="T912"/>
  <c r="R912"/>
  <c r="P912"/>
  <c r="BI910"/>
  <c r="BH910"/>
  <c r="BG910"/>
  <c r="BF910"/>
  <c r="T910"/>
  <c r="R910"/>
  <c r="P910"/>
  <c r="BI909"/>
  <c r="BH909"/>
  <c r="BG909"/>
  <c r="BF909"/>
  <c r="T909"/>
  <c r="R909"/>
  <c r="P909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5"/>
  <c r="BH885"/>
  <c r="BG885"/>
  <c r="BF885"/>
  <c r="T885"/>
  <c r="R885"/>
  <c r="P885"/>
  <c r="BI863"/>
  <c r="BH863"/>
  <c r="BG863"/>
  <c r="BF863"/>
  <c r="T863"/>
  <c r="R863"/>
  <c r="P863"/>
  <c r="BI862"/>
  <c r="BH862"/>
  <c r="BG862"/>
  <c r="BF862"/>
  <c r="T862"/>
  <c r="R862"/>
  <c r="P862"/>
  <c r="BI846"/>
  <c r="BH846"/>
  <c r="BG846"/>
  <c r="BF846"/>
  <c r="T846"/>
  <c r="R846"/>
  <c r="P846"/>
  <c r="BI845"/>
  <c r="BH845"/>
  <c r="BG845"/>
  <c r="BF845"/>
  <c r="T845"/>
  <c r="R845"/>
  <c r="P845"/>
  <c r="BI843"/>
  <c r="BH843"/>
  <c r="BG843"/>
  <c r="BF843"/>
  <c r="T843"/>
  <c r="R843"/>
  <c r="P843"/>
  <c r="BI839"/>
  <c r="BH839"/>
  <c r="BG839"/>
  <c r="BF839"/>
  <c r="T839"/>
  <c r="R839"/>
  <c r="P839"/>
  <c r="BI837"/>
  <c r="BH837"/>
  <c r="BG837"/>
  <c r="BF837"/>
  <c r="T837"/>
  <c r="R837"/>
  <c r="P837"/>
  <c r="BI821"/>
  <c r="BH821"/>
  <c r="BG821"/>
  <c r="BF821"/>
  <c r="T821"/>
  <c r="R821"/>
  <c r="P821"/>
  <c r="BI811"/>
  <c r="BH811"/>
  <c r="BG811"/>
  <c r="BF811"/>
  <c r="T811"/>
  <c r="R811"/>
  <c r="P811"/>
  <c r="BI810"/>
  <c r="BH810"/>
  <c r="BG810"/>
  <c r="BF810"/>
  <c r="T810"/>
  <c r="R810"/>
  <c r="P810"/>
  <c r="BI796"/>
  <c r="BH796"/>
  <c r="BG796"/>
  <c r="BF796"/>
  <c r="T796"/>
  <c r="R796"/>
  <c r="P796"/>
  <c r="BI790"/>
  <c r="BH790"/>
  <c r="BG790"/>
  <c r="BF790"/>
  <c r="T790"/>
  <c r="R790"/>
  <c r="P790"/>
  <c r="BI784"/>
  <c r="BH784"/>
  <c r="BG784"/>
  <c r="BF784"/>
  <c r="T784"/>
  <c r="R784"/>
  <c r="P784"/>
  <c r="BI778"/>
  <c r="BH778"/>
  <c r="BG778"/>
  <c r="BF778"/>
  <c r="T778"/>
  <c r="R778"/>
  <c r="P778"/>
  <c r="BI772"/>
  <c r="BH772"/>
  <c r="BG772"/>
  <c r="BF772"/>
  <c r="T772"/>
  <c r="R772"/>
  <c r="P772"/>
  <c r="BI771"/>
  <c r="BH771"/>
  <c r="BG771"/>
  <c r="BF771"/>
  <c r="T771"/>
  <c r="R771"/>
  <c r="P771"/>
  <c r="BI753"/>
  <c r="BH753"/>
  <c r="BG753"/>
  <c r="BF753"/>
  <c r="T753"/>
  <c r="R753"/>
  <c r="P753"/>
  <c r="BI752"/>
  <c r="BH752"/>
  <c r="BG752"/>
  <c r="BF752"/>
  <c r="T752"/>
  <c r="R752"/>
  <c r="P752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8"/>
  <c r="BH708"/>
  <c r="BG708"/>
  <c r="BF708"/>
  <c r="T708"/>
  <c r="R708"/>
  <c r="P708"/>
  <c r="BI703"/>
  <c r="BH703"/>
  <c r="BG703"/>
  <c r="BF703"/>
  <c r="T703"/>
  <c r="R703"/>
  <c r="P703"/>
  <c r="BI701"/>
  <c r="BH701"/>
  <c r="BG701"/>
  <c r="BF701"/>
  <c r="T701"/>
  <c r="R701"/>
  <c r="P701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1"/>
  <c r="BH681"/>
  <c r="BG681"/>
  <c r="BF681"/>
  <c r="T681"/>
  <c r="R681"/>
  <c r="P681"/>
  <c r="BI659"/>
  <c r="BH659"/>
  <c r="BG659"/>
  <c r="BF659"/>
  <c r="T659"/>
  <c r="R659"/>
  <c r="P659"/>
  <c r="BI648"/>
  <c r="BH648"/>
  <c r="BG648"/>
  <c r="BF648"/>
  <c r="T648"/>
  <c r="R648"/>
  <c r="P648"/>
  <c r="BI635"/>
  <c r="BH635"/>
  <c r="BG635"/>
  <c r="BF635"/>
  <c r="T635"/>
  <c r="R635"/>
  <c r="P635"/>
  <c r="BI622"/>
  <c r="BH622"/>
  <c r="BG622"/>
  <c r="BF622"/>
  <c r="T622"/>
  <c r="R622"/>
  <c r="P622"/>
  <c r="BI614"/>
  <c r="BH614"/>
  <c r="BG614"/>
  <c r="BF614"/>
  <c r="T614"/>
  <c r="R614"/>
  <c r="P614"/>
  <c r="BI590"/>
  <c r="BH590"/>
  <c r="BG590"/>
  <c r="BF590"/>
  <c r="T590"/>
  <c r="R590"/>
  <c r="P590"/>
  <c r="BI589"/>
  <c r="BH589"/>
  <c r="BG589"/>
  <c r="BF589"/>
  <c r="T589"/>
  <c r="R589"/>
  <c r="P589"/>
  <c r="BI586"/>
  <c r="BH586"/>
  <c r="BG586"/>
  <c r="BF586"/>
  <c r="T586"/>
  <c r="R586"/>
  <c r="P586"/>
  <c r="BI578"/>
  <c r="BH578"/>
  <c r="BG578"/>
  <c r="BF578"/>
  <c r="T578"/>
  <c r="R578"/>
  <c r="P578"/>
  <c r="BI575"/>
  <c r="BH575"/>
  <c r="BG575"/>
  <c r="BF575"/>
  <c r="T575"/>
  <c r="R575"/>
  <c r="P575"/>
  <c r="BI573"/>
  <c r="BH573"/>
  <c r="BG573"/>
  <c r="BF573"/>
  <c r="T573"/>
  <c r="R573"/>
  <c r="P573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3"/>
  <c r="BH543"/>
  <c r="BG543"/>
  <c r="BF543"/>
  <c r="T543"/>
  <c r="R543"/>
  <c r="P543"/>
  <c r="BI541"/>
  <c r="BH541"/>
  <c r="BG541"/>
  <c r="BF541"/>
  <c r="T541"/>
  <c r="R541"/>
  <c r="P541"/>
  <c r="BI538"/>
  <c r="BH538"/>
  <c r="BG538"/>
  <c r="BF538"/>
  <c r="T538"/>
  <c r="R538"/>
  <c r="P538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T529"/>
  <c r="R530"/>
  <c r="R529"/>
  <c r="P530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2"/>
  <c r="BH512"/>
  <c r="BG512"/>
  <c r="BF512"/>
  <c r="T512"/>
  <c r="R512"/>
  <c r="P512"/>
  <c r="BI499"/>
  <c r="BH499"/>
  <c r="BG499"/>
  <c r="BF499"/>
  <c r="T499"/>
  <c r="R499"/>
  <c r="P499"/>
  <c r="BI496"/>
  <c r="BH496"/>
  <c r="BG496"/>
  <c r="BF496"/>
  <c r="T496"/>
  <c r="R496"/>
  <c r="P496"/>
  <c r="BI495"/>
  <c r="BH495"/>
  <c r="BG495"/>
  <c r="BF495"/>
  <c r="T495"/>
  <c r="R495"/>
  <c r="P495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8"/>
  <c r="BH468"/>
  <c r="BG468"/>
  <c r="BF468"/>
  <c r="T468"/>
  <c r="R468"/>
  <c r="P468"/>
  <c r="BI465"/>
  <c r="BH465"/>
  <c r="BG465"/>
  <c r="BF465"/>
  <c r="T465"/>
  <c r="R465"/>
  <c r="P465"/>
  <c r="BI459"/>
  <c r="BH459"/>
  <c r="BG459"/>
  <c r="BF459"/>
  <c r="T459"/>
  <c r="R459"/>
  <c r="P459"/>
  <c r="BI451"/>
  <c r="BH451"/>
  <c r="BG451"/>
  <c r="BF451"/>
  <c r="T451"/>
  <c r="R451"/>
  <c r="P451"/>
  <c r="BI440"/>
  <c r="BH440"/>
  <c r="BG440"/>
  <c r="BF440"/>
  <c r="T440"/>
  <c r="R440"/>
  <c r="P440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0"/>
  <c r="BH420"/>
  <c r="BG420"/>
  <c r="BF420"/>
  <c r="T420"/>
  <c r="R420"/>
  <c r="P420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78"/>
  <c r="BH378"/>
  <c r="BG378"/>
  <c r="BF378"/>
  <c r="T378"/>
  <c r="R378"/>
  <c r="P378"/>
  <c r="BI377"/>
  <c r="BH377"/>
  <c r="BG377"/>
  <c r="BF377"/>
  <c r="T377"/>
  <c r="R377"/>
  <c r="P377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0"/>
  <c r="BH350"/>
  <c r="BG350"/>
  <c r="BF350"/>
  <c r="T350"/>
  <c r="R350"/>
  <c r="P350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21"/>
  <c r="BH321"/>
  <c r="BG321"/>
  <c r="BF321"/>
  <c r="T321"/>
  <c r="R321"/>
  <c r="P321"/>
  <c r="BI308"/>
  <c r="BH308"/>
  <c r="BG308"/>
  <c r="BF308"/>
  <c r="T308"/>
  <c r="R308"/>
  <c r="P308"/>
  <c r="BI295"/>
  <c r="BH295"/>
  <c r="BG295"/>
  <c r="BF295"/>
  <c r="T295"/>
  <c r="R295"/>
  <c r="P295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60"/>
  <c r="BH260"/>
  <c r="BG260"/>
  <c r="BF260"/>
  <c r="T260"/>
  <c r="R260"/>
  <c r="P260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13"/>
  <c r="BH213"/>
  <c r="BG213"/>
  <c r="BF213"/>
  <c r="T213"/>
  <c r="R213"/>
  <c r="P213"/>
  <c r="BI210"/>
  <c r="BH210"/>
  <c r="BG210"/>
  <c r="BF210"/>
  <c r="T210"/>
  <c r="R210"/>
  <c r="P210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J134"/>
  <c r="F134"/>
  <c r="F132"/>
  <c r="E130"/>
  <c r="J91"/>
  <c r="F91"/>
  <c r="F89"/>
  <c r="E87"/>
  <c r="J24"/>
  <c r="E24"/>
  <c r="J135"/>
  <c r="J23"/>
  <c r="J18"/>
  <c r="E18"/>
  <c r="F135"/>
  <c r="J17"/>
  <c r="J12"/>
  <c r="J132"/>
  <c r="E7"/>
  <c r="E128"/>
  <c i="1" r="L90"/>
  <c r="AM90"/>
  <c r="AM89"/>
  <c r="L89"/>
  <c r="AM87"/>
  <c r="L87"/>
  <c r="L85"/>
  <c r="L84"/>
  <c i="9" r="J148"/>
  <c r="J146"/>
  <c i="7" r="BK296"/>
  <c r="J281"/>
  <c r="BK233"/>
  <c r="BK223"/>
  <c r="J217"/>
  <c r="BK206"/>
  <c r="J203"/>
  <c r="J202"/>
  <c r="BK189"/>
  <c r="BK181"/>
  <c r="BK169"/>
  <c r="BK149"/>
  <c r="J136"/>
  <c i="6" r="BK159"/>
  <c r="J154"/>
  <c r="J151"/>
  <c r="J150"/>
  <c r="BK148"/>
  <c r="BK123"/>
  <c i="5" r="BK134"/>
  <c i="4" r="BK168"/>
  <c i="3" r="BK211"/>
  <c r="J210"/>
  <c r="J188"/>
  <c r="BK174"/>
  <c r="J169"/>
  <c r="BK155"/>
  <c r="BK135"/>
  <c i="9" r="BK146"/>
  <c r="J136"/>
  <c r="BK135"/>
  <c r="J134"/>
  <c r="BK132"/>
  <c i="8" r="J166"/>
  <c r="BK161"/>
  <c r="J158"/>
  <c r="BK155"/>
  <c r="BK148"/>
  <c r="J146"/>
  <c r="J144"/>
  <c r="J134"/>
  <c r="J129"/>
  <c r="J127"/>
  <c i="7" r="BK306"/>
  <c r="BK304"/>
  <c r="J303"/>
  <c r="J300"/>
  <c r="BK299"/>
  <c r="J297"/>
  <c r="J289"/>
  <c r="J284"/>
  <c r="BK278"/>
  <c r="J277"/>
  <c r="BK273"/>
  <c r="J272"/>
  <c r="BK269"/>
  <c r="BK268"/>
  <c r="BK264"/>
  <c r="J261"/>
  <c r="J258"/>
  <c r="BK256"/>
  <c r="J251"/>
  <c r="BK250"/>
  <c r="BK248"/>
  <c r="J247"/>
  <c r="BK243"/>
  <c r="BK241"/>
  <c r="J238"/>
  <c r="J236"/>
  <c r="BK232"/>
  <c r="J229"/>
  <c r="BK227"/>
  <c r="J224"/>
  <c r="J222"/>
  <c r="J219"/>
  <c r="BK216"/>
  <c r="J212"/>
  <c r="BK209"/>
  <c r="J208"/>
  <c r="J204"/>
  <c r="J200"/>
  <c r="J196"/>
  <c r="J194"/>
  <c r="BK177"/>
  <c r="BK173"/>
  <c r="J170"/>
  <c r="J168"/>
  <c r="BK165"/>
  <c r="BK162"/>
  <c r="BK157"/>
  <c r="BK156"/>
  <c r="BK155"/>
  <c r="BK150"/>
  <c r="J147"/>
  <c r="BK144"/>
  <c r="J140"/>
  <c r="J138"/>
  <c r="BK129"/>
  <c r="J128"/>
  <c r="BK127"/>
  <c r="BK125"/>
  <c i="6" r="J165"/>
  <c r="J164"/>
  <c r="BK160"/>
  <c r="J159"/>
  <c r="BK151"/>
  <c r="J146"/>
  <c r="BK142"/>
  <c r="BK139"/>
  <c r="BK134"/>
  <c r="BK130"/>
  <c r="BK129"/>
  <c r="BK127"/>
  <c r="BK126"/>
  <c r="J124"/>
  <c r="J121"/>
  <c i="5" r="J157"/>
  <c r="BK156"/>
  <c r="BK149"/>
  <c r="BK146"/>
  <c r="BK141"/>
  <c r="J138"/>
  <c r="BK137"/>
  <c r="J126"/>
  <c i="4" r="BK189"/>
  <c r="J185"/>
  <c r="J181"/>
  <c r="J176"/>
  <c r="J167"/>
  <c r="J166"/>
  <c r="BK163"/>
  <c r="BK160"/>
  <c r="BK153"/>
  <c r="J147"/>
  <c r="BK146"/>
  <c r="BK143"/>
  <c r="BK141"/>
  <c r="BK138"/>
  <c r="J137"/>
  <c r="BK132"/>
  <c r="J130"/>
  <c i="3" r="J212"/>
  <c r="J208"/>
  <c r="BK207"/>
  <c r="BK199"/>
  <c r="J197"/>
  <c r="J193"/>
  <c r="BK188"/>
  <c r="J187"/>
  <c r="J186"/>
  <c r="J180"/>
  <c r="J175"/>
  <c r="J170"/>
  <c r="BK165"/>
  <c r="J160"/>
  <c r="J151"/>
  <c r="J148"/>
  <c r="J136"/>
  <c r="BK131"/>
  <c i="2" r="J749"/>
  <c r="J732"/>
  <c r="BK712"/>
  <c r="J546"/>
  <c r="BK521"/>
  <c r="J484"/>
  <c r="J459"/>
  <c r="BK414"/>
  <c r="BK413"/>
  <c r="BK344"/>
  <c r="J224"/>
  <c r="BK200"/>
  <c r="J195"/>
  <c i="9" r="J150"/>
  <c r="BK143"/>
  <c r="BK141"/>
  <c i="8" r="BK171"/>
  <c r="BK169"/>
  <c r="J167"/>
  <c r="BK166"/>
  <c r="BK162"/>
  <c r="J160"/>
  <c r="J157"/>
  <c r="J155"/>
  <c r="BK146"/>
  <c r="BK142"/>
  <c r="J128"/>
  <c i="7" r="BK310"/>
  <c r="J308"/>
  <c r="BK303"/>
  <c r="J299"/>
  <c r="J296"/>
  <c r="BK291"/>
  <c r="J287"/>
  <c r="BK285"/>
  <c r="BK284"/>
  <c r="BK283"/>
  <c r="BK281"/>
  <c r="J279"/>
  <c r="J276"/>
  <c r="J274"/>
  <c r="J270"/>
  <c r="J269"/>
  <c r="J265"/>
  <c r="J264"/>
  <c r="BK263"/>
  <c r="J260"/>
  <c r="BK258"/>
  <c r="BK255"/>
  <c r="J254"/>
  <c r="J253"/>
  <c r="BK252"/>
  <c r="BK249"/>
  <c r="BK246"/>
  <c r="J244"/>
  <c r="BK237"/>
  <c r="J234"/>
  <c r="J232"/>
  <c r="J230"/>
  <c r="BK225"/>
  <c r="BK221"/>
  <c r="BK218"/>
  <c r="J216"/>
  <c r="J214"/>
  <c r="BK212"/>
  <c r="J211"/>
  <c r="BK208"/>
  <c r="BK203"/>
  <c r="BK197"/>
  <c r="BK191"/>
  <c r="BK183"/>
  <c r="J181"/>
  <c r="J178"/>
  <c r="BK175"/>
  <c r="J174"/>
  <c r="J167"/>
  <c r="BK166"/>
  <c r="J164"/>
  <c r="J160"/>
  <c r="BK159"/>
  <c r="J156"/>
  <c r="J153"/>
  <c r="BK152"/>
  <c r="BK148"/>
  <c r="J144"/>
  <c r="J143"/>
  <c r="BK140"/>
  <c r="BK136"/>
  <c r="J134"/>
  <c r="BK133"/>
  <c r="BK130"/>
  <c r="BK126"/>
  <c r="J124"/>
  <c r="BK123"/>
  <c i="6" r="BK167"/>
  <c r="BK166"/>
  <c r="J163"/>
  <c r="BK162"/>
  <c r="J161"/>
  <c r="BK158"/>
  <c r="BK155"/>
  <c r="BK152"/>
  <c r="BK141"/>
  <c r="J136"/>
  <c r="J135"/>
  <c r="BK133"/>
  <c r="BK132"/>
  <c i="5" r="BK154"/>
  <c r="BK153"/>
  <c r="BK152"/>
  <c r="J149"/>
  <c r="J148"/>
  <c r="J146"/>
  <c r="J145"/>
  <c r="J142"/>
  <c r="J141"/>
  <c r="BK139"/>
  <c r="J132"/>
  <c r="BK130"/>
  <c r="BK126"/>
  <c i="4" r="BK184"/>
  <c r="J183"/>
  <c r="BK176"/>
  <c r="BK172"/>
  <c r="J170"/>
  <c r="BK164"/>
  <c r="BK162"/>
  <c r="J160"/>
  <c r="J154"/>
  <c r="J153"/>
  <c r="BK149"/>
  <c r="BK148"/>
  <c r="J145"/>
  <c r="J141"/>
  <c r="J132"/>
  <c i="3" r="J206"/>
  <c r="BK204"/>
  <c r="BK200"/>
  <c r="J195"/>
  <c r="J190"/>
  <c r="J189"/>
  <c r="BK186"/>
  <c r="BK184"/>
  <c r="BK182"/>
  <c r="BK180"/>
  <c r="BK178"/>
  <c r="BK175"/>
  <c r="J174"/>
  <c r="BK171"/>
  <c r="BK166"/>
  <c r="J165"/>
  <c r="BK162"/>
  <c r="J157"/>
  <c r="J155"/>
  <c r="J149"/>
  <c r="J143"/>
  <c r="J135"/>
  <c r="J131"/>
  <c i="2" r="BK974"/>
  <c r="BK949"/>
  <c r="J912"/>
  <c r="BK885"/>
  <c r="J839"/>
  <c r="BK790"/>
  <c r="J772"/>
  <c r="BK771"/>
  <c r="J742"/>
  <c r="BK734"/>
  <c r="BK732"/>
  <c r="J727"/>
  <c r="BK721"/>
  <c r="J714"/>
  <c r="BK711"/>
  <c r="BK694"/>
  <c r="J690"/>
  <c r="BK635"/>
  <c r="J589"/>
  <c r="J575"/>
  <c r="BK551"/>
  <c r="J543"/>
  <c r="J523"/>
  <c r="J517"/>
  <c r="J516"/>
  <c r="J515"/>
  <c r="J512"/>
  <c r="BK496"/>
  <c r="BK484"/>
  <c r="J479"/>
  <c r="J476"/>
  <c r="BK469"/>
  <c r="BK451"/>
  <c r="J414"/>
  <c r="BK408"/>
  <c r="J397"/>
  <c r="J392"/>
  <c r="J378"/>
  <c r="J344"/>
  <c r="BK339"/>
  <c r="BK321"/>
  <c r="J280"/>
  <c r="BK255"/>
  <c r="BK240"/>
  <c r="BK232"/>
  <c r="BK224"/>
  <c r="BK210"/>
  <c r="J199"/>
  <c r="J189"/>
  <c r="J184"/>
  <c r="J176"/>
  <c r="BK173"/>
  <c r="BK166"/>
  <c r="BK164"/>
  <c r="J148"/>
  <c r="BK146"/>
  <c r="BK145"/>
  <c r="J144"/>
  <c i="9" r="BK150"/>
  <c r="J143"/>
  <c r="J141"/>
  <c r="BK139"/>
  <c r="J139"/>
  <c r="BK136"/>
  <c r="J135"/>
  <c r="BK134"/>
  <c r="J132"/>
  <c r="BK131"/>
  <c r="J131"/>
  <c r="BK128"/>
  <c r="J128"/>
  <c r="BK126"/>
  <c r="J126"/>
  <c r="J124"/>
  <c i="8" r="BK167"/>
  <c r="J164"/>
  <c r="J162"/>
  <c r="BK157"/>
  <c r="J154"/>
  <c r="J151"/>
  <c r="J148"/>
  <c r="J142"/>
  <c r="J141"/>
  <c r="BK140"/>
  <c r="BK131"/>
  <c i="7" r="J301"/>
  <c r="BK298"/>
  <c r="J294"/>
  <c r="BK293"/>
  <c r="J291"/>
  <c r="BK289"/>
  <c r="J288"/>
  <c r="BK287"/>
  <c r="BK282"/>
  <c r="BK277"/>
  <c r="J271"/>
  <c r="J267"/>
  <c r="BK266"/>
  <c r="J263"/>
  <c r="BK259"/>
  <c r="J256"/>
  <c r="BK253"/>
  <c r="BK247"/>
  <c r="J245"/>
  <c r="J241"/>
  <c r="J235"/>
  <c r="BK229"/>
  <c r="BK226"/>
  <c r="BK224"/>
  <c r="J220"/>
  <c r="BK219"/>
  <c r="BK214"/>
  <c r="J207"/>
  <c r="BK205"/>
  <c r="J199"/>
  <c r="J198"/>
  <c r="J195"/>
  <c r="J192"/>
  <c r="J190"/>
  <c r="J187"/>
  <c r="J186"/>
  <c r="BK185"/>
  <c r="BK184"/>
  <c r="BK180"/>
  <c r="J179"/>
  <c r="J177"/>
  <c r="BK174"/>
  <c r="J169"/>
  <c r="J165"/>
  <c r="J163"/>
  <c r="BK161"/>
  <c r="J158"/>
  <c r="J155"/>
  <c r="BK153"/>
  <c r="BK151"/>
  <c r="J149"/>
  <c r="J146"/>
  <c r="BK145"/>
  <c r="J141"/>
  <c r="BK138"/>
  <c r="BK132"/>
  <c r="J126"/>
  <c r="J122"/>
  <c i="6" r="J167"/>
  <c r="BK164"/>
  <c r="J162"/>
  <c r="BK154"/>
  <c r="BK147"/>
  <c r="BK144"/>
  <c r="J142"/>
  <c r="J140"/>
  <c r="BK136"/>
  <c r="J128"/>
  <c r="J126"/>
  <c r="BK122"/>
  <c i="5" r="J158"/>
  <c r="BK155"/>
  <c r="J152"/>
  <c r="BK150"/>
  <c r="BK143"/>
  <c r="BK142"/>
  <c r="BK138"/>
  <c r="J137"/>
  <c r="J135"/>
  <c r="BK129"/>
  <c i="4" r="BK188"/>
  <c r="BK185"/>
  <c r="J182"/>
  <c r="BK181"/>
  <c r="J178"/>
  <c r="BK173"/>
  <c r="J171"/>
  <c r="BK170"/>
  <c r="BK165"/>
  <c r="J164"/>
  <c r="J163"/>
  <c r="J158"/>
  <c r="BK157"/>
  <c r="BK156"/>
  <c r="BK154"/>
  <c r="BK150"/>
  <c r="J149"/>
  <c r="J148"/>
  <c r="BK147"/>
  <c r="J146"/>
  <c r="BK145"/>
  <c r="J143"/>
  <c r="J138"/>
  <c r="BK135"/>
  <c i="3" r="BK215"/>
  <c r="BK214"/>
  <c r="J211"/>
  <c r="BK210"/>
  <c r="J209"/>
  <c r="J204"/>
  <c r="J200"/>
  <c r="BK198"/>
  <c r="BK196"/>
  <c r="BK193"/>
  <c r="BK192"/>
  <c r="BK191"/>
  <c r="BK190"/>
  <c r="BK187"/>
  <c r="J185"/>
  <c r="J182"/>
  <c r="J176"/>
  <c r="J173"/>
  <c r="BK172"/>
  <c r="BK170"/>
  <c r="BK168"/>
  <c r="J167"/>
  <c r="J162"/>
  <c r="BK157"/>
  <c r="J156"/>
  <c r="BK153"/>
  <c r="J152"/>
  <c r="J146"/>
  <c r="BK136"/>
  <c i="2" r="J974"/>
  <c r="J973"/>
  <c r="BK958"/>
  <c r="BK952"/>
  <c r="J947"/>
  <c r="BK945"/>
  <c r="BK913"/>
  <c r="BK910"/>
  <c r="BK891"/>
  <c r="BK887"/>
  <c r="BK845"/>
  <c r="J843"/>
  <c r="BK821"/>
  <c r="BK810"/>
  <c r="J796"/>
  <c r="J784"/>
  <c r="BK752"/>
  <c r="BK748"/>
  <c r="BK740"/>
  <c r="BK738"/>
  <c r="BK735"/>
  <c r="BK728"/>
  <c r="BK727"/>
  <c r="BK720"/>
  <c r="J715"/>
  <c r="BK692"/>
  <c r="BK659"/>
  <c r="BK648"/>
  <c r="BK573"/>
  <c r="J548"/>
  <c r="BK533"/>
  <c r="J530"/>
  <c r="J527"/>
  <c r="BK526"/>
  <c r="J522"/>
  <c r="J521"/>
  <c r="J496"/>
  <c r="BK471"/>
  <c r="BK468"/>
  <c r="BK459"/>
  <c r="J434"/>
  <c r="J426"/>
  <c r="BK420"/>
  <c r="J412"/>
  <c r="BK410"/>
  <c r="BK409"/>
  <c r="BK406"/>
  <c r="BK395"/>
  <c r="BK378"/>
  <c r="BK377"/>
  <c r="J341"/>
  <c r="J295"/>
  <c r="J251"/>
  <c r="J247"/>
  <c r="J232"/>
  <c r="J198"/>
  <c r="BK195"/>
  <c r="J194"/>
  <c r="J178"/>
  <c r="J154"/>
  <c r="J151"/>
  <c r="J141"/>
  <c r="J971"/>
  <c r="J962"/>
  <c r="J949"/>
  <c r="BK947"/>
  <c r="J946"/>
  <c r="J910"/>
  <c r="J909"/>
  <c r="BK893"/>
  <c r="BK889"/>
  <c r="BK846"/>
  <c r="BK811"/>
  <c r="BK784"/>
  <c r="BK778"/>
  <c r="J748"/>
  <c r="J740"/>
  <c r="BK736"/>
  <c r="J735"/>
  <c r="J729"/>
  <c r="J726"/>
  <c r="J725"/>
  <c r="BK719"/>
  <c r="J716"/>
  <c r="BK713"/>
  <c r="BK710"/>
  <c r="BK703"/>
  <c r="BK701"/>
  <c r="BK691"/>
  <c r="BK681"/>
  <c r="J635"/>
  <c r="J573"/>
  <c r="J549"/>
  <c r="J541"/>
  <c r="J536"/>
  <c r="J533"/>
  <c r="BK530"/>
  <c r="BK527"/>
  <c r="J518"/>
  <c r="BK517"/>
  <c r="J499"/>
  <c r="BK490"/>
  <c r="BK473"/>
  <c r="BK440"/>
  <c r="J429"/>
  <c r="J420"/>
  <c r="BK416"/>
  <c r="J407"/>
  <c r="J377"/>
  <c r="J363"/>
  <c r="J360"/>
  <c r="J339"/>
  <c r="J321"/>
  <c r="J282"/>
  <c r="BK281"/>
  <c r="BK256"/>
  <c r="BK251"/>
  <c r="BK245"/>
  <c r="J242"/>
  <c r="J241"/>
  <c r="BK237"/>
  <c r="J228"/>
  <c r="BK213"/>
  <c r="BK198"/>
  <c r="J197"/>
  <c r="J196"/>
  <c r="BK194"/>
  <c r="J193"/>
  <c r="J173"/>
  <c r="BK170"/>
  <c r="BK167"/>
  <c r="BK148"/>
  <c r="J145"/>
  <c i="1" r="AS94"/>
  <c i="9" r="BK148"/>
  <c i="8" r="J169"/>
  <c r="BK164"/>
  <c r="J161"/>
  <c r="BK160"/>
  <c r="BK158"/>
  <c r="BK151"/>
  <c r="BK144"/>
  <c r="BK141"/>
  <c r="J140"/>
  <c r="BK137"/>
  <c r="BK134"/>
  <c r="J131"/>
  <c r="BK129"/>
  <c r="BK128"/>
  <c r="BK127"/>
  <c i="7" r="J309"/>
  <c r="BK307"/>
  <c r="J307"/>
  <c r="J306"/>
  <c r="BK294"/>
  <c r="BK290"/>
  <c r="J286"/>
  <c r="J283"/>
  <c r="BK280"/>
  <c r="BK276"/>
  <c r="BK274"/>
  <c r="BK272"/>
  <c r="BK267"/>
  <c r="BK260"/>
  <c r="BK254"/>
  <c r="J243"/>
  <c r="BK242"/>
  <c r="J240"/>
  <c r="BK239"/>
  <c r="J237"/>
  <c r="BK236"/>
  <c r="J233"/>
  <c r="BK231"/>
  <c r="J227"/>
  <c r="BK220"/>
  <c r="J218"/>
  <c r="J215"/>
  <c r="BK213"/>
  <c r="BK210"/>
  <c r="J206"/>
  <c r="BK200"/>
  <c r="J197"/>
  <c r="BK195"/>
  <c r="BK192"/>
  <c r="J189"/>
  <c r="BK188"/>
  <c r="J183"/>
  <c r="J182"/>
  <c r="J180"/>
  <c r="BK176"/>
  <c r="BK172"/>
  <c r="BK170"/>
  <c r="BK167"/>
  <c r="BK164"/>
  <c r="J159"/>
  <c r="BK154"/>
  <c r="J148"/>
  <c r="BK147"/>
  <c r="J145"/>
  <c r="BK142"/>
  <c r="BK134"/>
  <c r="J131"/>
  <c r="J129"/>
  <c r="J123"/>
  <c i="6" r="BK163"/>
  <c r="J158"/>
  <c r="BK153"/>
  <c r="J143"/>
  <c r="J137"/>
  <c r="J133"/>
  <c r="J129"/>
  <c r="J127"/>
  <c r="J125"/>
  <c r="J123"/>
  <c i="5" r="BK160"/>
  <c r="J151"/>
  <c r="J150"/>
  <c r="J147"/>
  <c r="BK145"/>
  <c r="J139"/>
  <c r="J136"/>
  <c r="J134"/>
  <c i="4" r="BK187"/>
  <c r="J186"/>
  <c r="BK183"/>
  <c r="J180"/>
  <c r="J174"/>
  <c r="J173"/>
  <c r="J169"/>
  <c r="J165"/>
  <c r="J162"/>
  <c r="J159"/>
  <c r="J150"/>
  <c r="BK137"/>
  <c r="J135"/>
  <c r="BK130"/>
  <c i="3" r="J215"/>
  <c r="J214"/>
  <c r="BK212"/>
  <c r="BK209"/>
  <c r="J207"/>
  <c r="BK206"/>
  <c r="J202"/>
  <c r="J198"/>
  <c r="J191"/>
  <c r="BK185"/>
  <c r="J184"/>
  <c r="BK179"/>
  <c r="BK177"/>
  <c r="BK169"/>
  <c r="BK167"/>
  <c r="BK156"/>
  <c r="BK149"/>
  <c r="BK146"/>
  <c r="BK138"/>
  <c r="J134"/>
  <c i="2" r="J968"/>
  <c r="BK962"/>
  <c r="J955"/>
  <c r="J935"/>
  <c r="J933"/>
  <c r="BK912"/>
  <c r="BK909"/>
  <c r="J891"/>
  <c r="J889"/>
  <c r="J887"/>
  <c r="J863"/>
  <c r="BK862"/>
  <c r="BK837"/>
  <c r="BK772"/>
  <c r="BK753"/>
  <c r="BK750"/>
  <c r="J741"/>
  <c r="J733"/>
  <c r="BK729"/>
  <c r="BK726"/>
  <c r="BK725"/>
  <c r="J721"/>
  <c r="J718"/>
  <c r="BK717"/>
  <c r="BK716"/>
  <c r="J711"/>
  <c r="J710"/>
  <c r="J701"/>
  <c r="J681"/>
  <c r="J590"/>
  <c r="J586"/>
  <c r="BK575"/>
  <c r="BK541"/>
  <c r="J538"/>
  <c r="BK536"/>
  <c r="BK519"/>
  <c r="BK512"/>
  <c r="BK499"/>
  <c r="BK495"/>
  <c r="BK476"/>
  <c r="J469"/>
  <c r="J468"/>
  <c r="J465"/>
  <c r="J451"/>
  <c r="BK426"/>
  <c r="BK415"/>
  <c r="J413"/>
  <c r="J409"/>
  <c r="BK360"/>
  <c r="J357"/>
  <c r="BK341"/>
  <c r="J308"/>
  <c r="J260"/>
  <c r="BK247"/>
  <c r="BK246"/>
  <c r="BK234"/>
  <c r="BK230"/>
  <c r="BK228"/>
  <c r="BK199"/>
  <c r="BK184"/>
  <c r="J167"/>
  <c r="J164"/>
  <c r="BK154"/>
  <c r="J146"/>
  <c i="9" r="BK152"/>
  <c i="7" r="BK309"/>
  <c r="J305"/>
  <c r="J304"/>
  <c r="BK300"/>
  <c r="BK297"/>
  <c r="BK295"/>
  <c r="BK292"/>
  <c r="J290"/>
  <c r="BK286"/>
  <c r="J282"/>
  <c r="J273"/>
  <c r="BK271"/>
  <c r="J268"/>
  <c r="BK265"/>
  <c r="J262"/>
  <c r="BK257"/>
  <c r="J255"/>
  <c r="J250"/>
  <c r="J249"/>
  <c r="J246"/>
  <c r="J242"/>
  <c r="BK240"/>
  <c r="BK235"/>
  <c r="J228"/>
  <c r="J226"/>
  <c r="J225"/>
  <c r="J221"/>
  <c r="BK211"/>
  <c r="J209"/>
  <c r="BK204"/>
  <c r="BK202"/>
  <c r="BK201"/>
  <c r="BK199"/>
  <c r="BK196"/>
  <c r="BK190"/>
  <c r="BK187"/>
  <c r="J184"/>
  <c r="BK182"/>
  <c r="BK178"/>
  <c r="J173"/>
  <c r="J172"/>
  <c r="BK171"/>
  <c r="BK168"/>
  <c r="BK163"/>
  <c r="J161"/>
  <c r="BK158"/>
  <c r="J157"/>
  <c r="BK143"/>
  <c r="J142"/>
  <c r="J139"/>
  <c r="BK137"/>
  <c r="J135"/>
  <c r="BK131"/>
  <c r="J130"/>
  <c r="J127"/>
  <c i="6" r="BK169"/>
  <c r="J166"/>
  <c r="BK161"/>
  <c r="BK156"/>
  <c r="J155"/>
  <c r="J153"/>
  <c r="BK150"/>
  <c r="J148"/>
  <c r="J147"/>
  <c r="BK145"/>
  <c r="J141"/>
  <c r="J139"/>
  <c r="J138"/>
  <c r="BK135"/>
  <c r="J134"/>
  <c r="J131"/>
  <c r="BK124"/>
  <c r="J122"/>
  <c r="BK121"/>
  <c i="5" r="J155"/>
  <c r="BK151"/>
  <c r="BK147"/>
  <c r="J143"/>
  <c r="BK140"/>
  <c r="BK136"/>
  <c r="BK132"/>
  <c r="J129"/>
  <c i="4" r="BK182"/>
  <c r="BK180"/>
  <c r="BK178"/>
  <c r="BK174"/>
  <c r="J172"/>
  <c r="BK169"/>
  <c r="BK166"/>
  <c r="BK159"/>
  <c r="J157"/>
  <c i="3" r="BK205"/>
  <c r="J199"/>
  <c r="BK195"/>
  <c r="BK194"/>
  <c r="BK189"/>
  <c r="BK183"/>
  <c r="J179"/>
  <c r="J177"/>
  <c r="BK176"/>
  <c r="BK173"/>
  <c r="J172"/>
  <c r="J171"/>
  <c r="J168"/>
  <c r="BK160"/>
  <c r="J153"/>
  <c r="J140"/>
  <c r="J138"/>
  <c i="2" r="J958"/>
  <c r="J952"/>
  <c r="BK946"/>
  <c r="BK935"/>
  <c r="BK933"/>
  <c r="J885"/>
  <c r="J846"/>
  <c r="J845"/>
  <c r="BK839"/>
  <c r="J810"/>
  <c r="J790"/>
  <c r="J771"/>
  <c r="J752"/>
  <c r="J750"/>
  <c r="BK739"/>
  <c r="J738"/>
  <c r="J736"/>
  <c r="BK733"/>
  <c r="BK730"/>
  <c r="BK723"/>
  <c r="J719"/>
  <c r="J717"/>
  <c r="BK715"/>
  <c r="J713"/>
  <c r="J712"/>
  <c r="BK708"/>
  <c r="J694"/>
  <c r="BK690"/>
  <c r="J659"/>
  <c r="J648"/>
  <c r="BK622"/>
  <c r="J614"/>
  <c r="BK589"/>
  <c r="BK578"/>
  <c r="BK549"/>
  <c r="BK546"/>
  <c r="BK538"/>
  <c r="BK528"/>
  <c r="J526"/>
  <c r="BK522"/>
  <c r="BK518"/>
  <c r="BK515"/>
  <c r="J495"/>
  <c r="BK487"/>
  <c r="BK479"/>
  <c r="J473"/>
  <c r="J471"/>
  <c r="BK465"/>
  <c r="J440"/>
  <c r="BK432"/>
  <c r="BK417"/>
  <c r="J415"/>
  <c r="J410"/>
  <c r="J408"/>
  <c r="J400"/>
  <c r="BK397"/>
  <c r="J395"/>
  <c r="BK392"/>
  <c r="BK357"/>
  <c r="J356"/>
  <c r="J350"/>
  <c r="BK308"/>
  <c r="BK280"/>
  <c r="J256"/>
  <c r="J252"/>
  <c r="J245"/>
  <c r="BK242"/>
  <c r="J234"/>
  <c r="J230"/>
  <c r="J213"/>
  <c r="BK189"/>
  <c r="BK151"/>
  <c i="9" r="J152"/>
  <c r="BK124"/>
  <c i="8" r="J171"/>
  <c r="BK154"/>
  <c r="J137"/>
  <c i="7" r="J310"/>
  <c r="BK308"/>
  <c r="BK305"/>
  <c r="BK301"/>
  <c r="J298"/>
  <c r="J295"/>
  <c r="J293"/>
  <c r="J292"/>
  <c r="BK288"/>
  <c r="J285"/>
  <c r="J280"/>
  <c r="BK279"/>
  <c r="J278"/>
  <c r="BK270"/>
  <c r="J266"/>
  <c r="BK262"/>
  <c r="BK261"/>
  <c r="J259"/>
  <c r="J257"/>
  <c r="J252"/>
  <c r="BK251"/>
  <c r="J248"/>
  <c r="BK245"/>
  <c r="BK244"/>
  <c r="J239"/>
  <c r="BK238"/>
  <c r="BK234"/>
  <c r="J231"/>
  <c r="BK230"/>
  <c r="BK228"/>
  <c r="J223"/>
  <c r="BK222"/>
  <c r="BK217"/>
  <c r="BK215"/>
  <c r="J213"/>
  <c r="J210"/>
  <c r="BK207"/>
  <c r="J205"/>
  <c r="J201"/>
  <c r="BK198"/>
  <c r="BK194"/>
  <c r="J191"/>
  <c r="J188"/>
  <c r="BK186"/>
  <c r="J185"/>
  <c r="BK179"/>
  <c r="J176"/>
  <c r="J175"/>
  <c r="J171"/>
  <c r="J166"/>
  <c r="J162"/>
  <c r="BK160"/>
  <c r="J154"/>
  <c r="J152"/>
  <c r="J151"/>
  <c r="J150"/>
  <c r="BK146"/>
  <c r="BK141"/>
  <c r="BK139"/>
  <c r="J137"/>
  <c r="BK135"/>
  <c r="J133"/>
  <c r="J132"/>
  <c r="BK128"/>
  <c r="J125"/>
  <c r="BK124"/>
  <c r="BK122"/>
  <c i="6" r="J169"/>
  <c r="BK165"/>
  <c r="J160"/>
  <c r="J156"/>
  <c r="J152"/>
  <c r="BK146"/>
  <c r="J145"/>
  <c r="J144"/>
  <c r="BK143"/>
  <c r="BK140"/>
  <c r="BK138"/>
  <c r="BK137"/>
  <c r="J132"/>
  <c r="BK131"/>
  <c r="J130"/>
  <c r="BK128"/>
  <c r="BK125"/>
  <c i="5" r="J160"/>
  <c r="BK158"/>
  <c r="BK157"/>
  <c r="J156"/>
  <c r="J154"/>
  <c r="J153"/>
  <c r="BK148"/>
  <c r="J140"/>
  <c r="BK135"/>
  <c r="J130"/>
  <c i="4" r="J189"/>
  <c r="J188"/>
  <c r="J187"/>
  <c r="BK186"/>
  <c r="J184"/>
  <c r="BK171"/>
  <c r="J168"/>
  <c r="BK167"/>
  <c r="BK158"/>
  <c r="J156"/>
  <c i="3" r="BK208"/>
  <c r="J205"/>
  <c r="BK202"/>
  <c r="BK197"/>
  <c r="J196"/>
  <c r="J194"/>
  <c r="J192"/>
  <c r="J183"/>
  <c r="J178"/>
  <c r="J166"/>
  <c r="BK152"/>
  <c r="BK151"/>
  <c r="BK148"/>
  <c r="BK143"/>
  <c r="BK140"/>
  <c r="BK134"/>
  <c i="2" r="BK973"/>
  <c r="BK971"/>
  <c r="BK968"/>
  <c r="BK955"/>
  <c r="J945"/>
  <c r="J913"/>
  <c r="J893"/>
  <c r="BK863"/>
  <c r="J862"/>
  <c r="BK843"/>
  <c r="J837"/>
  <c r="J821"/>
  <c r="J811"/>
  <c r="BK796"/>
  <c r="J778"/>
  <c r="J753"/>
  <c r="BK749"/>
  <c r="BK742"/>
  <c r="BK741"/>
  <c r="J739"/>
  <c r="J734"/>
  <c r="J730"/>
  <c r="J728"/>
  <c r="J723"/>
  <c r="J720"/>
  <c r="BK718"/>
  <c r="BK714"/>
  <c r="J708"/>
  <c r="J703"/>
  <c r="J692"/>
  <c r="J691"/>
  <c r="J622"/>
  <c r="BK614"/>
  <c r="BK590"/>
  <c r="BK586"/>
  <c r="J578"/>
  <c r="J551"/>
  <c r="BK548"/>
  <c r="BK543"/>
  <c r="J528"/>
  <c r="BK523"/>
  <c r="J519"/>
  <c r="BK516"/>
  <c r="J490"/>
  <c r="J487"/>
  <c r="BK434"/>
  <c r="J432"/>
  <c r="BK429"/>
  <c r="J417"/>
  <c r="J416"/>
  <c r="BK412"/>
  <c r="BK407"/>
  <c r="J406"/>
  <c r="BK400"/>
  <c r="BK363"/>
  <c r="BK356"/>
  <c r="BK350"/>
  <c r="BK295"/>
  <c r="BK282"/>
  <c r="J281"/>
  <c r="BK260"/>
  <c r="J255"/>
  <c r="BK252"/>
  <c r="J246"/>
  <c r="BK241"/>
  <c r="J240"/>
  <c r="J237"/>
  <c r="J210"/>
  <c r="J200"/>
  <c r="BK197"/>
  <c r="BK196"/>
  <c r="BK193"/>
  <c r="BK178"/>
  <c r="BK176"/>
  <c r="J170"/>
  <c r="J166"/>
  <c r="BK144"/>
  <c r="BK141"/>
  <c l="1" r="P150"/>
  <c r="BK259"/>
  <c r="J259"/>
  <c r="J102"/>
  <c r="T411"/>
  <c r="R520"/>
  <c r="R574"/>
  <c r="BK731"/>
  <c r="J731"/>
  <c r="J110"/>
  <c r="T751"/>
  <c r="P911"/>
  <c r="BK961"/>
  <c r="J961"/>
  <c r="J115"/>
  <c r="R972"/>
  <c i="4" r="P129"/>
  <c r="P136"/>
  <c r="BK144"/>
  <c r="J144"/>
  <c r="J102"/>
  <c r="BK161"/>
  <c r="J161"/>
  <c r="J106"/>
  <c r="T179"/>
  <c i="5" r="P128"/>
  <c r="P127"/>
  <c r="P123"/>
  <c i="1" r="AU98"/>
  <c i="5" r="T144"/>
  <c i="6" r="T157"/>
  <c i="7" r="P121"/>
  <c r="BK275"/>
  <c r="J275"/>
  <c r="J99"/>
  <c r="R302"/>
  <c i="9" r="BK138"/>
  <c r="J138"/>
  <c r="J100"/>
  <c i="2" r="P140"/>
  <c r="T140"/>
  <c r="T259"/>
  <c r="BK520"/>
  <c r="J520"/>
  <c r="J104"/>
  <c r="BK532"/>
  <c r="J532"/>
  <c r="J107"/>
  <c r="R532"/>
  <c r="R693"/>
  <c r="R751"/>
  <c r="R911"/>
  <c r="P961"/>
  <c i="4" r="R129"/>
  <c r="T136"/>
  <c r="R144"/>
  <c r="R152"/>
  <c r="P155"/>
  <c r="P179"/>
  <c i="5" r="R128"/>
  <c r="R127"/>
  <c r="R123"/>
  <c r="R144"/>
  <c i="6" r="R157"/>
  <c i="7" r="T121"/>
  <c r="P275"/>
  <c i="9" r="P145"/>
  <c i="2" r="BK140"/>
  <c r="J140"/>
  <c r="J98"/>
  <c r="R140"/>
  <c r="P177"/>
  <c r="P411"/>
  <c r="T520"/>
  <c r="P532"/>
  <c r="BK693"/>
  <c r="J693"/>
  <c r="J109"/>
  <c r="P731"/>
  <c r="T731"/>
  <c r="R844"/>
  <c r="T948"/>
  <c r="T972"/>
  <c i="3" r="BK130"/>
  <c r="J130"/>
  <c r="J98"/>
  <c r="P147"/>
  <c r="R154"/>
  <c r="P181"/>
  <c r="BK213"/>
  <c r="J213"/>
  <c r="J108"/>
  <c i="4" r="T129"/>
  <c r="T128"/>
  <c r="BK152"/>
  <c r="J152"/>
  <c r="J104"/>
  <c r="T155"/>
  <c r="R179"/>
  <c i="5" r="BK133"/>
  <c r="J133"/>
  <c r="J101"/>
  <c r="R133"/>
  <c i="6" r="T120"/>
  <c r="T119"/>
  <c i="7" r="R121"/>
  <c r="T275"/>
  <c i="9" r="BK145"/>
  <c r="J145"/>
  <c r="J101"/>
  <c i="2" r="T150"/>
  <c r="T177"/>
  <c r="P233"/>
  <c r="T233"/>
  <c i="9" r="R138"/>
  <c i="2" r="BK177"/>
  <c r="J177"/>
  <c r="J100"/>
  <c r="R259"/>
  <c r="P574"/>
  <c r="BK751"/>
  <c r="J751"/>
  <c r="J111"/>
  <c r="T844"/>
  <c r="BK948"/>
  <c r="J948"/>
  <c r="J114"/>
  <c r="R961"/>
  <c r="BK972"/>
  <c r="J972"/>
  <c r="J118"/>
  <c i="3" r="T130"/>
  <c r="R147"/>
  <c r="T154"/>
  <c r="BK164"/>
  <c r="J164"/>
  <c r="J104"/>
  <c r="BK181"/>
  <c r="J181"/>
  <c r="J105"/>
  <c r="R203"/>
  <c r="T213"/>
  <c i="4" r="T144"/>
  <c r="T152"/>
  <c r="R155"/>
  <c r="BK179"/>
  <c r="J179"/>
  <c r="J107"/>
  <c i="5" r="BK128"/>
  <c r="J128"/>
  <c r="J100"/>
  <c r="T128"/>
  <c r="T127"/>
  <c r="T123"/>
  <c r="P144"/>
  <c i="6" r="P120"/>
  <c i="7" r="BK121"/>
  <c r="J121"/>
  <c r="J97"/>
  <c r="R193"/>
  <c r="T302"/>
  <c i="8" r="P126"/>
  <c i="9" r="BK123"/>
  <c r="J123"/>
  <c r="J98"/>
  <c r="P123"/>
  <c r="R123"/>
  <c r="T123"/>
  <c r="BK130"/>
  <c r="J130"/>
  <c r="J99"/>
  <c r="P130"/>
  <c r="R130"/>
  <c r="T130"/>
  <c r="P138"/>
  <c i="2" r="BK150"/>
  <c r="J150"/>
  <c r="J99"/>
  <c r="R177"/>
  <c r="BK411"/>
  <c r="J411"/>
  <c r="J103"/>
  <c r="P520"/>
  <c r="T532"/>
  <c r="P693"/>
  <c r="R731"/>
  <c r="BK844"/>
  <c r="J844"/>
  <c r="J112"/>
  <c r="T911"/>
  <c r="T961"/>
  <c r="P972"/>
  <c i="3" r="P130"/>
  <c r="P129"/>
  <c r="BK147"/>
  <c r="J147"/>
  <c r="J100"/>
  <c r="P154"/>
  <c r="R164"/>
  <c r="T181"/>
  <c r="T203"/>
  <c i="4" r="R136"/>
  <c r="P144"/>
  <c r="BK155"/>
  <c r="J155"/>
  <c r="J105"/>
  <c r="R161"/>
  <c i="6" r="BK120"/>
  <c r="BK157"/>
  <c r="J157"/>
  <c r="J98"/>
  <c i="7" r="BK193"/>
  <c r="J193"/>
  <c r="J98"/>
  <c r="R275"/>
  <c i="8" r="T126"/>
  <c r="T153"/>
  <c r="T156"/>
  <c r="T159"/>
  <c r="BK165"/>
  <c r="J165"/>
  <c r="J103"/>
  <c r="P165"/>
  <c r="R165"/>
  <c r="T165"/>
  <c i="9" r="R145"/>
  <c i="2" r="R150"/>
  <c r="BK233"/>
  <c r="J233"/>
  <c r="J101"/>
  <c r="R233"/>
  <c r="R411"/>
  <c r="BK574"/>
  <c r="J574"/>
  <c r="J108"/>
  <c r="T693"/>
  <c r="P751"/>
  <c r="BK911"/>
  <c r="J911"/>
  <c r="J113"/>
  <c r="R948"/>
  <c i="3" r="R130"/>
  <c r="R129"/>
  <c r="BK154"/>
  <c r="J154"/>
  <c r="J101"/>
  <c r="P164"/>
  <c r="P163"/>
  <c r="R181"/>
  <c r="P203"/>
  <c r="P213"/>
  <c i="4" r="BK129"/>
  <c r="J129"/>
  <c r="J98"/>
  <c r="BK136"/>
  <c r="J136"/>
  <c r="J100"/>
  <c r="P152"/>
  <c r="T161"/>
  <c i="5" r="P133"/>
  <c r="T133"/>
  <c i="6" r="P157"/>
  <c i="7" r="T193"/>
  <c r="P302"/>
  <c i="9" r="T138"/>
  <c i="2" r="T574"/>
  <c r="P844"/>
  <c r="P948"/>
  <c i="3" r="T147"/>
  <c r="T164"/>
  <c r="T163"/>
  <c r="BK203"/>
  <c r="J203"/>
  <c r="J107"/>
  <c r="R213"/>
  <c i="4" r="P161"/>
  <c i="5" r="BK144"/>
  <c r="J144"/>
  <c r="J102"/>
  <c i="6" r="R120"/>
  <c r="R119"/>
  <c i="7" r="P193"/>
  <c r="BK302"/>
  <c r="J302"/>
  <c r="J100"/>
  <c i="8" r="BK126"/>
  <c r="J126"/>
  <c r="J98"/>
  <c r="R126"/>
  <c r="BK153"/>
  <c r="J153"/>
  <c r="J99"/>
  <c r="P153"/>
  <c r="R153"/>
  <c r="BK156"/>
  <c r="J156"/>
  <c r="J100"/>
  <c r="P156"/>
  <c r="R156"/>
  <c r="BK159"/>
  <c r="J159"/>
  <c r="J101"/>
  <c r="P159"/>
  <c r="R159"/>
  <c i="9" r="T145"/>
  <c i="2" r="J89"/>
  <c r="BE167"/>
  <c r="BE199"/>
  <c r="BE247"/>
  <c r="BE251"/>
  <c r="BE357"/>
  <c r="BE360"/>
  <c r="BE395"/>
  <c r="BE397"/>
  <c r="BE459"/>
  <c r="BE465"/>
  <c r="BE469"/>
  <c r="BE512"/>
  <c r="BE515"/>
  <c r="BE522"/>
  <c r="BE575"/>
  <c r="BE589"/>
  <c r="BE694"/>
  <c r="BE701"/>
  <c r="BE717"/>
  <c r="BE729"/>
  <c r="BE738"/>
  <c r="BE740"/>
  <c r="BE771"/>
  <c r="BE772"/>
  <c r="BE790"/>
  <c r="BE810"/>
  <c r="BE891"/>
  <c r="BE958"/>
  <c r="BE962"/>
  <c i="3" r="E118"/>
  <c r="F125"/>
  <c r="BE131"/>
  <c r="BE157"/>
  <c r="BE165"/>
  <c r="BE190"/>
  <c r="BE191"/>
  <c r="BE207"/>
  <c i="4" r="BE165"/>
  <c r="BE166"/>
  <c r="BE170"/>
  <c r="BE176"/>
  <c r="BE183"/>
  <c i="5" r="J120"/>
  <c r="BE134"/>
  <c r="BE138"/>
  <c r="BE139"/>
  <c r="BE152"/>
  <c r="BE155"/>
  <c i="6" r="J89"/>
  <c r="BE126"/>
  <c r="BE134"/>
  <c r="BE135"/>
  <c r="BE136"/>
  <c r="BE153"/>
  <c r="BE158"/>
  <c r="BE159"/>
  <c r="BE164"/>
  <c i="7" r="J89"/>
  <c r="BE134"/>
  <c r="BE149"/>
  <c r="BE159"/>
  <c r="BE196"/>
  <c r="BE197"/>
  <c r="BE212"/>
  <c r="BE214"/>
  <c r="BE221"/>
  <c r="BE227"/>
  <c r="BE237"/>
  <c r="BE240"/>
  <c r="BE241"/>
  <c r="BE247"/>
  <c r="BE249"/>
  <c r="BE250"/>
  <c r="BE254"/>
  <c r="BE255"/>
  <c r="BE256"/>
  <c r="BE260"/>
  <c r="BE267"/>
  <c r="BE268"/>
  <c r="BE269"/>
  <c r="BE274"/>
  <c r="BE297"/>
  <c r="BE304"/>
  <c r="BE307"/>
  <c i="8" r="J92"/>
  <c r="BE141"/>
  <c r="BE146"/>
  <c r="BE155"/>
  <c i="9" r="J89"/>
  <c r="F92"/>
  <c r="E111"/>
  <c r="BE124"/>
  <c i="2" r="F92"/>
  <c r="BE145"/>
  <c r="BE164"/>
  <c r="BE178"/>
  <c r="BE184"/>
  <c r="BE224"/>
  <c r="BE341"/>
  <c r="BE344"/>
  <c r="BE377"/>
  <c r="BE378"/>
  <c r="BE406"/>
  <c r="BE416"/>
  <c r="BE429"/>
  <c r="BE476"/>
  <c r="BE484"/>
  <c r="BE490"/>
  <c r="BE517"/>
  <c r="BE521"/>
  <c r="BE536"/>
  <c r="BE541"/>
  <c r="BE543"/>
  <c r="BE548"/>
  <c r="BE586"/>
  <c r="BE681"/>
  <c r="BE692"/>
  <c r="BE703"/>
  <c r="BE710"/>
  <c r="BE711"/>
  <c r="BE714"/>
  <c r="BE720"/>
  <c r="BE721"/>
  <c r="BE726"/>
  <c r="BE727"/>
  <c r="BE732"/>
  <c r="BE734"/>
  <c r="BE735"/>
  <c r="BE821"/>
  <c r="BE837"/>
  <c r="BE912"/>
  <c r="BE913"/>
  <c r="BE971"/>
  <c i="3" r="J89"/>
  <c r="J125"/>
  <c r="BE136"/>
  <c r="BE140"/>
  <c r="BE167"/>
  <c r="BE170"/>
  <c r="BE175"/>
  <c r="BE182"/>
  <c r="BE187"/>
  <c r="BE188"/>
  <c r="BE204"/>
  <c i="5" r="F92"/>
  <c r="BE126"/>
  <c r="BE150"/>
  <c r="BE154"/>
  <c i="6" r="BE123"/>
  <c r="BE137"/>
  <c r="BE144"/>
  <c r="BE154"/>
  <c r="BE160"/>
  <c r="BE167"/>
  <c i="7" r="F92"/>
  <c r="BE136"/>
  <c r="BE156"/>
  <c r="BE170"/>
  <c r="BE177"/>
  <c r="BE179"/>
  <c r="BE180"/>
  <c r="BE181"/>
  <c r="BE194"/>
  <c r="BE195"/>
  <c r="BE198"/>
  <c r="BE207"/>
  <c r="BE208"/>
  <c r="BE224"/>
  <c r="BE231"/>
  <c r="BE232"/>
  <c r="BE233"/>
  <c r="BE234"/>
  <c r="BE239"/>
  <c r="BE245"/>
  <c r="BE270"/>
  <c r="BE280"/>
  <c r="BE281"/>
  <c r="BE285"/>
  <c r="BE299"/>
  <c r="BE306"/>
  <c i="9" r="BE141"/>
  <c i="2" r="J92"/>
  <c r="BE148"/>
  <c r="BE151"/>
  <c r="BE176"/>
  <c r="BE189"/>
  <c r="BE193"/>
  <c r="BE194"/>
  <c r="BE232"/>
  <c r="BE240"/>
  <c r="BE241"/>
  <c r="BE242"/>
  <c r="BE256"/>
  <c r="BE339"/>
  <c r="BE350"/>
  <c r="BE356"/>
  <c r="BE414"/>
  <c r="BE528"/>
  <c r="BE530"/>
  <c r="BE533"/>
  <c r="BE551"/>
  <c r="BE573"/>
  <c r="BE659"/>
  <c r="BE712"/>
  <c r="BE715"/>
  <c r="BE728"/>
  <c r="BE749"/>
  <c r="BE752"/>
  <c r="BE947"/>
  <c r="BE952"/>
  <c i="3" r="BE148"/>
  <c r="BE162"/>
  <c r="BE168"/>
  <c r="BE171"/>
  <c r="BE172"/>
  <c r="BE176"/>
  <c r="BE193"/>
  <c r="BE194"/>
  <c r="BE196"/>
  <c r="BE197"/>
  <c r="BE208"/>
  <c r="BE210"/>
  <c r="BK145"/>
  <c r="J145"/>
  <c r="J99"/>
  <c r="BK201"/>
  <c r="J201"/>
  <c r="J106"/>
  <c i="4" r="J89"/>
  <c r="BE132"/>
  <c r="BE138"/>
  <c r="BE141"/>
  <c r="BE143"/>
  <c r="BE145"/>
  <c r="BE148"/>
  <c r="BE156"/>
  <c r="BE157"/>
  <c r="BE158"/>
  <c r="BE164"/>
  <c r="BE167"/>
  <c r="BE168"/>
  <c r="BE172"/>
  <c r="BE178"/>
  <c r="BE189"/>
  <c r="BK142"/>
  <c r="J142"/>
  <c r="J101"/>
  <c i="5" r="E113"/>
  <c r="BE129"/>
  <c r="BE130"/>
  <c r="BE141"/>
  <c r="BE142"/>
  <c r="BE143"/>
  <c r="BE149"/>
  <c r="BE156"/>
  <c r="BE158"/>
  <c r="BE160"/>
  <c r="BK125"/>
  <c r="J125"/>
  <c r="J98"/>
  <c i="6" r="E85"/>
  <c r="F116"/>
  <c r="BE122"/>
  <c r="BE124"/>
  <c r="BE128"/>
  <c r="BE138"/>
  <c r="BE139"/>
  <c r="BE142"/>
  <c r="BE146"/>
  <c r="BE147"/>
  <c r="BE152"/>
  <c r="BE162"/>
  <c i="7" r="BE126"/>
  <c r="BE133"/>
  <c r="BE141"/>
  <c r="BE153"/>
  <c r="BE157"/>
  <c r="BE158"/>
  <c r="BE162"/>
  <c r="BE163"/>
  <c r="BE166"/>
  <c r="BE168"/>
  <c r="BE169"/>
  <c r="BE185"/>
  <c r="BE186"/>
  <c r="BE187"/>
  <c r="BE191"/>
  <c r="BE205"/>
  <c r="BE219"/>
  <c r="BE229"/>
  <c r="BE230"/>
  <c r="BE246"/>
  <c r="BE252"/>
  <c r="BE253"/>
  <c r="BE271"/>
  <c r="BE278"/>
  <c r="BE279"/>
  <c r="BE282"/>
  <c r="BE287"/>
  <c r="BE292"/>
  <c r="BE293"/>
  <c r="BE308"/>
  <c r="BE310"/>
  <c i="8" r="E85"/>
  <c r="F121"/>
  <c r="BE142"/>
  <c r="BE162"/>
  <c i="9" r="BE143"/>
  <c r="BE148"/>
  <c r="BE152"/>
  <c i="2" r="BE146"/>
  <c r="BE195"/>
  <c r="BE200"/>
  <c r="BE210"/>
  <c r="BE234"/>
  <c r="BE255"/>
  <c r="BE260"/>
  <c r="BE280"/>
  <c r="BE295"/>
  <c r="BE308"/>
  <c r="BE415"/>
  <c r="BE426"/>
  <c r="BE471"/>
  <c r="BE487"/>
  <c r="BE496"/>
  <c r="BE516"/>
  <c r="BE526"/>
  <c r="BE614"/>
  <c r="BE622"/>
  <c r="BE648"/>
  <c r="BE690"/>
  <c r="BE723"/>
  <c r="BE739"/>
  <c r="BE845"/>
  <c r="BE863"/>
  <c r="BE887"/>
  <c r="BE945"/>
  <c r="BE968"/>
  <c r="BE974"/>
  <c i="9" r="BE150"/>
  <c i="2" r="BE166"/>
  <c r="BE230"/>
  <c r="BE245"/>
  <c r="BE246"/>
  <c r="BE282"/>
  <c r="BE321"/>
  <c r="BE363"/>
  <c r="BE408"/>
  <c r="BE432"/>
  <c r="BE440"/>
  <c r="BE451"/>
  <c r="BE479"/>
  <c r="BE495"/>
  <c r="BE499"/>
  <c r="BE519"/>
  <c r="BE546"/>
  <c r="BE590"/>
  <c r="BE635"/>
  <c r="BE708"/>
  <c r="BE719"/>
  <c r="BE736"/>
  <c r="BE741"/>
  <c r="BE742"/>
  <c r="BE811"/>
  <c r="BE885"/>
  <c r="BE889"/>
  <c r="BE893"/>
  <c r="BE909"/>
  <c r="BE935"/>
  <c r="BE946"/>
  <c r="BE949"/>
  <c r="BE955"/>
  <c i="3" r="BE143"/>
  <c r="BE155"/>
  <c r="BE160"/>
  <c r="BE166"/>
  <c r="BE177"/>
  <c r="BE178"/>
  <c r="BE186"/>
  <c r="BE189"/>
  <c r="BE214"/>
  <c r="BE215"/>
  <c i="4" r="F92"/>
  <c r="BE153"/>
  <c r="BE159"/>
  <c r="BE160"/>
  <c r="BE162"/>
  <c r="BE180"/>
  <c r="BE184"/>
  <c r="BE187"/>
  <c r="BK134"/>
  <c r="J134"/>
  <c r="J99"/>
  <c i="5" r="J89"/>
  <c r="BE145"/>
  <c r="BE157"/>
  <c r="BK159"/>
  <c r="J159"/>
  <c r="J103"/>
  <c i="6" r="J92"/>
  <c r="BE121"/>
  <c r="BE125"/>
  <c r="BE141"/>
  <c r="BE155"/>
  <c r="BE156"/>
  <c r="BE161"/>
  <c r="BK168"/>
  <c r="J168"/>
  <c r="J99"/>
  <c i="7" r="J92"/>
  <c r="BE130"/>
  <c r="BE131"/>
  <c r="BE137"/>
  <c r="BE140"/>
  <c r="BE143"/>
  <c r="BE144"/>
  <c r="BE148"/>
  <c r="BE150"/>
  <c r="BE154"/>
  <c r="BE160"/>
  <c r="BE182"/>
  <c r="BE183"/>
  <c r="BE204"/>
  <c r="BE206"/>
  <c r="BE216"/>
  <c r="BE222"/>
  <c r="BE223"/>
  <c r="BE225"/>
  <c r="BE228"/>
  <c r="BE238"/>
  <c r="BE244"/>
  <c r="BE248"/>
  <c r="BE257"/>
  <c r="BE258"/>
  <c r="BE264"/>
  <c r="BE265"/>
  <c r="BE295"/>
  <c r="BE296"/>
  <c r="BE300"/>
  <c r="BE303"/>
  <c r="BE305"/>
  <c i="8" r="J89"/>
  <c r="BE127"/>
  <c r="BE144"/>
  <c r="BE158"/>
  <c r="BE161"/>
  <c r="BE166"/>
  <c r="BE171"/>
  <c i="9" r="J92"/>
  <c r="BE126"/>
  <c r="BE128"/>
  <c r="BE135"/>
  <c r="BE136"/>
  <c r="BE139"/>
  <c i="2" r="E85"/>
  <c r="BE141"/>
  <c r="BE154"/>
  <c r="BE170"/>
  <c r="BE196"/>
  <c r="BE197"/>
  <c r="BE198"/>
  <c r="BE213"/>
  <c r="BE252"/>
  <c r="BE407"/>
  <c r="BE410"/>
  <c r="BE412"/>
  <c r="BE413"/>
  <c r="BE417"/>
  <c r="BE420"/>
  <c r="BE468"/>
  <c r="BE473"/>
  <c r="BE716"/>
  <c r="BE725"/>
  <c r="BE730"/>
  <c r="BE748"/>
  <c r="BE750"/>
  <c r="BE753"/>
  <c r="BE778"/>
  <c r="BE784"/>
  <c r="BE843"/>
  <c r="BE846"/>
  <c r="BE862"/>
  <c r="BE910"/>
  <c r="BE933"/>
  <c r="BE973"/>
  <c r="BK529"/>
  <c r="J529"/>
  <c r="J105"/>
  <c i="3" r="BE151"/>
  <c r="BE152"/>
  <c r="BE156"/>
  <c r="BE173"/>
  <c r="BE183"/>
  <c r="BE192"/>
  <c r="BE199"/>
  <c r="BE209"/>
  <c r="BE212"/>
  <c i="4" r="E85"/>
  <c r="J92"/>
  <c r="BE130"/>
  <c r="BE135"/>
  <c r="BE137"/>
  <c r="BE146"/>
  <c r="BE149"/>
  <c r="BE163"/>
  <c r="BE182"/>
  <c r="BE185"/>
  <c r="BE186"/>
  <c i="5" r="BE147"/>
  <c i="6" r="BE130"/>
  <c r="BE131"/>
  <c r="BE140"/>
  <c r="BE148"/>
  <c r="BE150"/>
  <c r="BE151"/>
  <c r="BE165"/>
  <c i="7" r="E110"/>
  <c r="BE122"/>
  <c r="BE127"/>
  <c r="BE128"/>
  <c r="BE129"/>
  <c r="BE135"/>
  <c r="BE138"/>
  <c r="BE139"/>
  <c r="BE142"/>
  <c r="BE146"/>
  <c r="BE147"/>
  <c r="BE151"/>
  <c r="BE155"/>
  <c r="BE165"/>
  <c r="BE184"/>
  <c r="BE188"/>
  <c r="BE189"/>
  <c r="BE190"/>
  <c r="BE209"/>
  <c r="BE213"/>
  <c r="BE217"/>
  <c r="BE220"/>
  <c r="BE235"/>
  <c r="BE236"/>
  <c r="BE251"/>
  <c r="BE261"/>
  <c r="BE262"/>
  <c r="BE272"/>
  <c r="BE273"/>
  <c r="BE288"/>
  <c r="BE289"/>
  <c r="BE290"/>
  <c r="BE294"/>
  <c r="BE301"/>
  <c i="8" r="BE134"/>
  <c r="BE137"/>
  <c r="BE148"/>
  <c r="BE154"/>
  <c r="BE164"/>
  <c r="BK170"/>
  <c r="J170"/>
  <c r="J104"/>
  <c i="2" r="BE144"/>
  <c r="BE173"/>
  <c r="BE228"/>
  <c r="BE237"/>
  <c r="BE281"/>
  <c r="BE392"/>
  <c r="BE400"/>
  <c r="BE409"/>
  <c r="BE434"/>
  <c r="BE518"/>
  <c r="BE523"/>
  <c r="BE527"/>
  <c r="BE538"/>
  <c r="BE549"/>
  <c r="BE578"/>
  <c r="BE691"/>
  <c r="BE713"/>
  <c r="BE718"/>
  <c r="BE733"/>
  <c r="BE796"/>
  <c r="BE839"/>
  <c r="BK970"/>
  <c r="BK969"/>
  <c r="J969"/>
  <c r="J116"/>
  <c i="3" r="BE134"/>
  <c r="BE135"/>
  <c r="BE138"/>
  <c r="BE149"/>
  <c r="BE153"/>
  <c r="BE169"/>
  <c r="BE174"/>
  <c r="BE179"/>
  <c r="BE184"/>
  <c r="BE185"/>
  <c r="BE195"/>
  <c r="BE198"/>
  <c r="BE202"/>
  <c r="BE206"/>
  <c r="BE211"/>
  <c r="BK161"/>
  <c r="J161"/>
  <c r="J102"/>
  <c i="4" r="BE147"/>
  <c r="BE150"/>
  <c r="BE173"/>
  <c r="BE174"/>
  <c r="BE188"/>
  <c i="5" r="BE132"/>
  <c r="BE135"/>
  <c r="BE136"/>
  <c r="BE140"/>
  <c r="BE148"/>
  <c r="BE153"/>
  <c i="6" r="BE132"/>
  <c r="BE133"/>
  <c r="BE163"/>
  <c r="BE166"/>
  <c r="BE169"/>
  <c i="7" r="BE123"/>
  <c r="BE124"/>
  <c r="BE161"/>
  <c r="BE171"/>
  <c r="BE172"/>
  <c r="BE174"/>
  <c r="BE175"/>
  <c r="BE176"/>
  <c r="BE199"/>
  <c r="BE201"/>
  <c r="BE202"/>
  <c r="BE203"/>
  <c r="BE211"/>
  <c r="BE215"/>
  <c r="BE242"/>
  <c r="BE263"/>
  <c r="BE276"/>
  <c r="BE283"/>
  <c r="BE298"/>
  <c r="BE309"/>
  <c i="8" r="BE128"/>
  <c r="BE129"/>
  <c r="BE131"/>
  <c r="BE151"/>
  <c r="BE160"/>
  <c r="BE167"/>
  <c i="9" r="BE131"/>
  <c r="BE132"/>
  <c r="BE134"/>
  <c r="BE146"/>
  <c i="3" r="BE146"/>
  <c r="BE180"/>
  <c r="BE200"/>
  <c r="BE205"/>
  <c i="4" r="BE154"/>
  <c r="BE169"/>
  <c r="BE171"/>
  <c r="BE181"/>
  <c i="5" r="BE137"/>
  <c r="BE146"/>
  <c r="BE151"/>
  <c i="6" r="BE127"/>
  <c r="BE129"/>
  <c r="BE143"/>
  <c r="BE145"/>
  <c i="7" r="BE125"/>
  <c r="BE132"/>
  <c r="BE145"/>
  <c r="BE152"/>
  <c r="BE164"/>
  <c r="BE167"/>
  <c r="BE173"/>
  <c r="BE178"/>
  <c r="BE192"/>
  <c r="BE200"/>
  <c r="BE210"/>
  <c r="BE218"/>
  <c r="BE226"/>
  <c r="BE243"/>
  <c r="BE259"/>
  <c r="BE266"/>
  <c r="BE277"/>
  <c r="BE284"/>
  <c r="BE286"/>
  <c r="BE291"/>
  <c i="8" r="BE140"/>
  <c r="BE157"/>
  <c r="BE169"/>
  <c r="BK163"/>
  <c r="J163"/>
  <c r="J102"/>
  <c i="4" r="J34"/>
  <c i="1" r="AW97"/>
  <c i="9" r="F34"/>
  <c i="1" r="BA102"/>
  <c i="2" r="F36"/>
  <c i="1" r="BC95"/>
  <c i="8" r="J34"/>
  <c i="1" r="AW101"/>
  <c i="4" r="F35"/>
  <c i="1" r="BB97"/>
  <c i="8" r="F34"/>
  <c i="1" r="BA101"/>
  <c i="2" r="J34"/>
  <c i="1" r="AW95"/>
  <c i="3" r="F35"/>
  <c i="1" r="BB96"/>
  <c i="8" r="F35"/>
  <c i="1" r="BB101"/>
  <c i="7" r="F35"/>
  <c i="1" r="BB100"/>
  <c i="7" r="J34"/>
  <c i="1" r="AW100"/>
  <c i="4" r="F34"/>
  <c i="1" r="BA97"/>
  <c i="3" r="J34"/>
  <c i="1" r="AW96"/>
  <c i="7" r="F36"/>
  <c i="1" r="BC100"/>
  <c i="4" r="F36"/>
  <c i="1" r="BC97"/>
  <c i="6" r="F37"/>
  <c i="1" r="BD99"/>
  <c i="5" r="F35"/>
  <c i="1" r="BB98"/>
  <c i="5" r="F34"/>
  <c i="1" r="BA98"/>
  <c i="6" r="J34"/>
  <c i="1" r="AW99"/>
  <c i="8" r="F36"/>
  <c i="1" r="BC101"/>
  <c i="6" r="F36"/>
  <c i="1" r="BC99"/>
  <c i="6" r="F34"/>
  <c i="1" r="BA99"/>
  <c i="5" r="F37"/>
  <c i="1" r="BD98"/>
  <c i="7" r="F34"/>
  <c i="1" r="BA100"/>
  <c i="5" r="F36"/>
  <c i="1" r="BC98"/>
  <c i="2" r="F35"/>
  <c i="1" r="BB95"/>
  <c i="2" r="F34"/>
  <c i="1" r="BA95"/>
  <c i="9" r="F36"/>
  <c i="1" r="BC102"/>
  <c i="4" r="F37"/>
  <c i="1" r="BD97"/>
  <c i="7" r="F37"/>
  <c i="1" r="BD100"/>
  <c i="9" r="J34"/>
  <c i="1" r="AW102"/>
  <c i="6" r="F35"/>
  <c i="1" r="BB99"/>
  <c i="3" r="F36"/>
  <c i="1" r="BC96"/>
  <c i="9" r="F35"/>
  <c i="1" r="BB102"/>
  <c i="3" r="F37"/>
  <c i="1" r="BD96"/>
  <c i="8" r="F37"/>
  <c i="1" r="BD101"/>
  <c i="5" r="J34"/>
  <c i="1" r="AW98"/>
  <c i="2" r="F37"/>
  <c i="1" r="BD95"/>
  <c i="3" r="F34"/>
  <c i="1" r="BA96"/>
  <c i="9" r="F37"/>
  <c i="1" r="BD102"/>
  <c i="9" l="1" r="P122"/>
  <c r="P121"/>
  <c i="1" r="AU102"/>
  <c i="8" r="P125"/>
  <c r="P124"/>
  <c i="1" r="AU101"/>
  <c i="4" r="T127"/>
  <c i="2" r="P531"/>
  <c r="R139"/>
  <c i="4" r="R128"/>
  <c r="R127"/>
  <c i="2" r="R531"/>
  <c i="4" r="P128"/>
  <c r="P127"/>
  <c i="1" r="AU97"/>
  <c i="8" r="T125"/>
  <c r="T124"/>
  <c i="6" r="BK119"/>
  <c r="J119"/>
  <c r="J96"/>
  <c i="9" r="R122"/>
  <c r="R121"/>
  <c i="3" r="T129"/>
  <c r="T128"/>
  <c i="7" r="R120"/>
  <c r="P120"/>
  <c i="1" r="AU100"/>
  <c i="3" r="P128"/>
  <c i="1" r="AU96"/>
  <c i="7" r="T120"/>
  <c i="3" r="R163"/>
  <c r="R128"/>
  <c i="2" r="T531"/>
  <c i="9" r="T122"/>
  <c r="T121"/>
  <c i="6" r="P119"/>
  <c i="1" r="AU99"/>
  <c i="8" r="R125"/>
  <c r="R124"/>
  <c i="2" r="T139"/>
  <c r="P139"/>
  <c r="P138"/>
  <c i="1" r="AU95"/>
  <c i="2" r="BK139"/>
  <c i="6" r="J120"/>
  <c r="J97"/>
  <c i="8" r="BK125"/>
  <c r="J125"/>
  <c r="J97"/>
  <c i="2" r="J970"/>
  <c r="J117"/>
  <c i="5" r="BK124"/>
  <c r="J124"/>
  <c r="J97"/>
  <c r="BK127"/>
  <c r="J127"/>
  <c r="J99"/>
  <c i="7" r="BK120"/>
  <c r="J120"/>
  <c i="2" r="BK531"/>
  <c r="J531"/>
  <c r="J106"/>
  <c i="3" r="BK163"/>
  <c r="J163"/>
  <c r="J103"/>
  <c i="9" r="BK122"/>
  <c r="J122"/>
  <c r="J97"/>
  <c i="4" r="BK128"/>
  <c r="J128"/>
  <c r="J97"/>
  <c i="3" r="BK129"/>
  <c r="BK128"/>
  <c r="J128"/>
  <c i="2" r="F33"/>
  <c i="1" r="AZ95"/>
  <c i="7" r="J30"/>
  <c i="1" r="AG100"/>
  <c r="BA94"/>
  <c r="AW94"/>
  <c r="AK30"/>
  <c r="BC94"/>
  <c r="W32"/>
  <c i="5" r="F33"/>
  <c i="1" r="AZ98"/>
  <c i="8" r="F33"/>
  <c i="1" r="AZ101"/>
  <c i="3" r="J33"/>
  <c i="1" r="AV96"/>
  <c r="AT96"/>
  <c i="3" r="J30"/>
  <c i="1" r="AG96"/>
  <c r="AN96"/>
  <c r="BD94"/>
  <c r="W33"/>
  <c i="5" r="J33"/>
  <c i="1" r="AV98"/>
  <c r="AT98"/>
  <c i="2" r="J33"/>
  <c i="1" r="AV95"/>
  <c r="AT95"/>
  <c i="9" r="F33"/>
  <c i="1" r="AZ102"/>
  <c i="6" r="J33"/>
  <c i="1" r="AV99"/>
  <c r="AT99"/>
  <c r="BB94"/>
  <c r="AX94"/>
  <c i="4" r="F33"/>
  <c i="1" r="AZ97"/>
  <c i="9" r="J33"/>
  <c i="1" r="AV102"/>
  <c r="AT102"/>
  <c i="4" r="J33"/>
  <c i="1" r="AV97"/>
  <c r="AT97"/>
  <c i="6" r="F33"/>
  <c i="1" r="AZ99"/>
  <c i="8" r="J33"/>
  <c i="1" r="AV101"/>
  <c r="AT101"/>
  <c i="7" r="J33"/>
  <c i="1" r="AV100"/>
  <c r="AT100"/>
  <c i="3" r="F33"/>
  <c i="1" r="AZ96"/>
  <c i="7" r="F33"/>
  <c i="1" r="AZ100"/>
  <c i="2" l="1" r="BK138"/>
  <c r="J138"/>
  <c r="J96"/>
  <c r="R138"/>
  <c r="T138"/>
  <c i="7" r="J39"/>
  <c i="3" r="J39"/>
  <c i="7" r="J96"/>
  <c i="2" r="J139"/>
  <c r="J97"/>
  <c i="5" r="BK123"/>
  <c r="J123"/>
  <c i="3" r="J129"/>
  <c r="J97"/>
  <c r="J96"/>
  <c i="4" r="BK127"/>
  <c r="J127"/>
  <c i="9" r="BK121"/>
  <c r="J121"/>
  <c r="J96"/>
  <c i="8" r="BK124"/>
  <c r="J124"/>
  <c i="1" r="AN100"/>
  <c i="5" r="J30"/>
  <c i="1" r="AG98"/>
  <c r="AN98"/>
  <c r="AU94"/>
  <c i="6" r="J30"/>
  <c i="1" r="AG99"/>
  <c r="AN99"/>
  <c r="AZ94"/>
  <c r="AV94"/>
  <c r="AK29"/>
  <c r="W30"/>
  <c i="4" r="J30"/>
  <c i="1" r="AG97"/>
  <c r="AN97"/>
  <c i="8" r="J30"/>
  <c i="1" r="AG101"/>
  <c r="AN101"/>
  <c r="W31"/>
  <c r="AY94"/>
  <c i="5" l="1" r="J39"/>
  <c r="J96"/>
  <c i="4" r="J39"/>
  <c i="8" r="J96"/>
  <c i="4" r="J96"/>
  <c i="8" r="J39"/>
  <c i="6" r="J39"/>
  <c i="1" r="W29"/>
  <c i="2" r="J30"/>
  <c i="1" r="AG95"/>
  <c r="AN95"/>
  <c i="9" r="J30"/>
  <c i="1" r="AG102"/>
  <c r="AN102"/>
  <c r="AT94"/>
  <c i="9" l="1" r="J39"/>
  <c i="2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<sst xmlns="http://schemas.openxmlformats.org/spreadsheetml/2006/main">
  <si>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</si>
  <si>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</si>
  <si>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</si>
  <si>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</si>
  <si>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</si>
  <si>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{8c3e732a-bdc8-403e-b3a9-f15d316248dc}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</si>
  <si>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</si>
  <si>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</si>
  <si>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</si>
  <si>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</si>
  <si>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</si>
  <si>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</si>
  <si>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</si>
  <si>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</si>
  <si>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</si>
  <si>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</si>
  <si>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</si>
  <si>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kuchyně a jídelny v hlavním objektu Středního odborného učiliště opravárenského Králíky - REVIZE 2024</t>
  </si>
  <si>
    <t>KSO:</t>
  </si>
  <si>
    <t>CC-CZ:</t>
  </si>
  <si>
    <t>Místo:</t>
  </si>
  <si>
    <t>Králíky</t>
  </si>
  <si>
    <t>Datum:</t>
  </si>
  <si>
    <t>27. 3. 2024</t>
  </si>
  <si>
    <t>Zadavatel:</t>
  </si>
  <si>
    <t>IČ:</t>
  </si>
  <si>
    <t>00087939</t>
  </si>
  <si>
    <t>Střední odborné učiliště opravárenské</t>
  </si>
  <si>
    <t>DIČ:</t>
  </si>
  <si>
    <t>Uchazeč:</t>
  </si>
  <si>
    <t>Vyplň údaj</t>
  </si>
  <si>
    <t>Projektant:</t>
  </si>
  <si>
    <t>01723359</t>
  </si>
  <si>
    <t>Ing. Pavel Švestka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</si>
  <si>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</si>
  <si>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</si>
  <si>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</si>
  <si>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</si>
  <si>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</si>
  <si>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</si>
  <si>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</si>
  <si>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</si>
  <si>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</si>
  <si>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</si>
  <si>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</si>
  <si>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</si>
  <si>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</si>
  <si>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</si>
  <si>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</si>
  <si>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</si>
  <si>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</si>
  <si>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</si>
  <si>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</si>
  <si>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</si>
  <si>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</si>
  <si>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</si>
  <si>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</si>
  <si>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</si>
  <si>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</si>
  <si>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</si>
  <si>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</si>
  <si>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</si>
  <si>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</si>
  <si>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</si>
  <si>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</si>
  <si>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</si>
  <si>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</si>
  <si>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</si>
  <si>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</si>
  <si>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</si>
  <si>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</si>
  <si>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</si>
  <si>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</si>
  <si>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</si>
  <si>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</si>
  <si>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</si>
  <si>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</si>
  <si>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</si>
  <si>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</si>
  <si>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</si>
  <si>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</si>
  <si>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</si>
  <si>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</si>
  <si>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</si>
  <si>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</si>
  <si>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</si>
  <si>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</si>
  <si>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{bc68bd45-10c3-4a2c-8943-f7ecc0b50325}</t>
  </si>
  <si>
    <t>2</t>
  </si>
  <si>
    <t>B</t>
  </si>
  <si>
    <t>ZTI - vodovod a kanalizace</t>
  </si>
  <si>
    <t>{354444d1-0f08-41ef-86b3-d61ac131a626}</t>
  </si>
  <si>
    <t>C</t>
  </si>
  <si>
    <t>Vytápění</t>
  </si>
  <si>
    <t>{676d4df0-72c8-4819-b3db-04bcec0d9201}</t>
  </si>
  <si>
    <t>Plyn</t>
  </si>
  <si>
    <t>{010ac2e8-6d05-4340-b284-01549968cae8}</t>
  </si>
  <si>
    <t>E</t>
  </si>
  <si>
    <t>Vzduchotechnika</t>
  </si>
  <si>
    <t>{7124d829-6d91-48aa-81de-510619f6e2e6}</t>
  </si>
  <si>
    <t>F</t>
  </si>
  <si>
    <t>Elektroinstalace</t>
  </si>
  <si>
    <t>{4a82f38a-89b2-4b47-b470-0bf994ae2445}</t>
  </si>
  <si>
    <t>G</t>
  </si>
  <si>
    <t>Přípojka splaškové kanalizace</t>
  </si>
  <si>
    <t>{5258b5fa-1fc5-46b3-a6f8-14781c04f1dc}</t>
  </si>
  <si>
    <t>VRN</t>
  </si>
  <si>
    <t>Vedlejší rozpočtové náklady</t>
  </si>
  <si>
    <t>{0e4dbd42-7f7f-46de-b5dd-189195069e9d}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</si>
  <si>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</si>
  <si>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</si>
  <si>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</si>
  <si>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</si>
  <si>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</si>
  <si>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</si>
  <si>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</si>
  <si>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</si>
  <si>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</si>
  <si>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</si>
  <si>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</si>
  <si>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</si>
  <si>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</si>
  <si>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</si>
  <si>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</si>
  <si>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</si>
  <si>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</si>
  <si>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</si>
  <si>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</si>
  <si>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</si>
  <si>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</si>
  <si>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</si>
  <si>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</si>
  <si>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</si>
  <si>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</si>
  <si>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</si>
  <si>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</si>
  <si>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</si>
  <si>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</si>
  <si>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</si>
  <si>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</si>
  <si>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</si>
  <si>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</si>
  <si>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</si>
  <si>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</si>
  <si>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</si>
  <si>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</si>
  <si>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</si>
  <si>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</si>
  <si>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</si>
  <si>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</si>
  <si>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</si>
  <si>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</si>
  <si>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</si>
  <si>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</si>
  <si>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</si>
  <si>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</si>
  <si>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</si>
  <si>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</si>
  <si>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</si>
  <si>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</si>
  <si>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CS ÚRS 2026 01</t>
  </si>
  <si>
    <t>4</t>
  </si>
  <si>
    <t>1470945369</t>
  </si>
  <si>
    <t>VV</t>
  </si>
  <si>
    <t>suterén</t>
  </si>
  <si>
    <t>7,8*8,0*0,2+1,7*1,7*0,6+2,6*2,45*0,75</t>
  </si>
  <si>
    <t>161111502</t>
  </si>
  <si>
    <t>Svislé přemístění výkopku z horniny třídy těžitelnosti I skupiny 1 až 3 hl výkopu přes 3 do 6 m nošením</t>
  </si>
  <si>
    <t>-1794051963</t>
  </si>
  <si>
    <t>3</t>
  </si>
  <si>
    <t>162751117</t>
  </si>
  <si>
    <t>Vodorovné přemístění přes 9 000 do 10000 m výkopku/sypaniny z horniny třídy těžitelnosti I skupiny 1 až 3</t>
  </si>
  <si>
    <t>47552650</t>
  </si>
  <si>
    <t>162751119</t>
  </si>
  <si>
    <t>Příplatek k vodorovnému přemístění výkopku/sypaniny z horniny třídy těžitelnosti I skupiny 1 až 3 ZKD 1000 m přes 10000 m</t>
  </si>
  <si>
    <t>39901548</t>
  </si>
  <si>
    <t>18,992*20 'Přepočtené koeficientem množství</t>
  </si>
  <si>
    <t>5</t>
  </si>
  <si>
    <t>171201231</t>
  </si>
  <si>
    <t>Poplatek za uložení zeminy a kamení na recyklační skládce (skládkovné) kód odpadu 17 05 04</t>
  </si>
  <si>
    <t>t</t>
  </si>
  <si>
    <t>-923024428</t>
  </si>
  <si>
    <t>18,992*2,5 'Přepočtené koeficientem množství</t>
  </si>
  <si>
    <t>Zakládání</t>
  </si>
  <si>
    <t>6</t>
  </si>
  <si>
    <t>271532211</t>
  </si>
  <si>
    <t>Podsyp pod základové konstrukce se zhutněním z hrubého kameniva frakce 32 až 63 mm</t>
  </si>
  <si>
    <t>907613950</t>
  </si>
  <si>
    <t>7,8*8,0*0,1+0,4*0,75*2,3*4+0,4*0,6*1,5*4</t>
  </si>
  <si>
    <t>7</t>
  </si>
  <si>
    <t>273321411</t>
  </si>
  <si>
    <t>Základové desky ze ŽB bez zvýšených nároků na prostředí tř. C 20/25</t>
  </si>
  <si>
    <t>2074847014</t>
  </si>
  <si>
    <t>Suterén</t>
  </si>
  <si>
    <t>0,15*(7,8*8,0-1,3*1,35-0,8*0,8)</t>
  </si>
  <si>
    <t>Výtahová šachta</t>
  </si>
  <si>
    <t>2,3*2,15*0,5</t>
  </si>
  <si>
    <t>přečerpávací šachta</t>
  </si>
  <si>
    <t>1,4*1,4*0,2</t>
  </si>
  <si>
    <t>podstavec stacionárního zásobníku TV</t>
  </si>
  <si>
    <t>0,15*1,0*1,0</t>
  </si>
  <si>
    <t>Součet</t>
  </si>
  <si>
    <t>8</t>
  </si>
  <si>
    <t>273351121</t>
  </si>
  <si>
    <t>Zřízení bednění základových desek</t>
  </si>
  <si>
    <t>m2</t>
  </si>
  <si>
    <t>872454928</t>
  </si>
  <si>
    <t>0,15*(0,8*4+1,3*2+1,35*2+1,0*3)</t>
  </si>
  <si>
    <t>9</t>
  </si>
  <si>
    <t>273351122</t>
  </si>
  <si>
    <t>Odstranění bednění základových desek</t>
  </si>
  <si>
    <t>-1427887061</t>
  </si>
  <si>
    <t>10</t>
  </si>
  <si>
    <t>273362021</t>
  </si>
  <si>
    <t>Výztuž základových desek svařovanými sítěmi Kari</t>
  </si>
  <si>
    <t>-1997526980</t>
  </si>
  <si>
    <t>KARI síť 150/150/8 (5,4kg/m2)</t>
  </si>
  <si>
    <t>0,001*5,4*(7,8*8,0+11,4*1,4*2+2,15*2,3*2+0,4*(2,05*2+2,2*2)+1,0*1,0)*1,25</t>
  </si>
  <si>
    <t>11</t>
  </si>
  <si>
    <t>279113142</t>
  </si>
  <si>
    <t>Základová zeď tl do 200 mm z tvárnic ztraceného bednění včetně výplně z betonu tř. C 20/25</t>
  </si>
  <si>
    <t>298451689</t>
  </si>
  <si>
    <t>0,5*(0,8*2+1,2*2)</t>
  </si>
  <si>
    <t>279113144</t>
  </si>
  <si>
    <t>Základová zeď tl do 300 mm z tvárnic ztraceného bednění včetně výplně z betonu tř. C 20/25</t>
  </si>
  <si>
    <t>941806425</t>
  </si>
  <si>
    <t>0,25*(1,3*2+1,95*2)</t>
  </si>
  <si>
    <t>13</t>
  </si>
  <si>
    <t>279361821</t>
  </si>
  <si>
    <t>Výztuž základových zdí nosných betonářskou ocelí 10 505</t>
  </si>
  <si>
    <t>372922181</t>
  </si>
  <si>
    <t>Svislé a kompletní konstrukce</t>
  </si>
  <si>
    <t>14</t>
  </si>
  <si>
    <t>310239211</t>
  </si>
  <si>
    <t>Zazdívka otvorů pl do 4 m2 ve zdivu nadzákladovém cihlami pálenými na MVC</t>
  </si>
  <si>
    <t>2098641100</t>
  </si>
  <si>
    <t>0,7*2,0*0,63</t>
  </si>
  <si>
    <t xml:space="preserve">1NP </t>
  </si>
  <si>
    <t>0,9*2,0*0,5+0,2*2,0*0,5</t>
  </si>
  <si>
    <t>15</t>
  </si>
  <si>
    <t>311231127</t>
  </si>
  <si>
    <t>Zdivo nosné z cihel dl 290 mm P20 až 25 na SMS 10 MPa</t>
  </si>
  <si>
    <t>1718303106</t>
  </si>
  <si>
    <t>Ostění</t>
  </si>
  <si>
    <t>0,9*0,3*2,5*2*2</t>
  </si>
  <si>
    <t>0,5*0,3*2,5*8</t>
  </si>
  <si>
    <t>16</t>
  </si>
  <si>
    <t>311236401</t>
  </si>
  <si>
    <t>Zdivo jednovrstvé zvukově izolační na zdicí pěnu z cihel děrovaných broušených P15 tloušťky 250 mm</t>
  </si>
  <si>
    <t>-714295547</t>
  </si>
  <si>
    <t>(3,0+3,0+0,5)*(1,83*2+1,3*2)-1,075*2,25*2</t>
  </si>
  <si>
    <t>35,853*1,1 'Přepočtené koeficientem množství</t>
  </si>
  <si>
    <t>17</t>
  </si>
  <si>
    <t>317121101</t>
  </si>
  <si>
    <t>Montáž prefabrikovaných překladů délky do 1500 mm</t>
  </si>
  <si>
    <t>kus</t>
  </si>
  <si>
    <t>-475368059</t>
  </si>
  <si>
    <t>18</t>
  </si>
  <si>
    <t>M</t>
  </si>
  <si>
    <t>59321130</t>
  </si>
  <si>
    <t>překlad železobetonový RZP vylehčený 1190x140x190mm</t>
  </si>
  <si>
    <t>-1466942107</t>
  </si>
  <si>
    <t>19</t>
  </si>
  <si>
    <t>317121103</t>
  </si>
  <si>
    <t>Montáž prefabrikovaných překladů délky do 4200 mm</t>
  </si>
  <si>
    <t>-1364642603</t>
  </si>
  <si>
    <t>20</t>
  </si>
  <si>
    <t>59321160</t>
  </si>
  <si>
    <t>překlad železobetonový RZP vylehčený 2390x140x240mm</t>
  </si>
  <si>
    <t>-978048876</t>
  </si>
  <si>
    <t>317142422</t>
  </si>
  <si>
    <t>Překlad nenosný pórobetonový š 100 mm v do 250 mm na tenkovrstvou maltu dl do 1250 mm</t>
  </si>
  <si>
    <t>-391899714</t>
  </si>
  <si>
    <t>22</t>
  </si>
  <si>
    <t>317168012</t>
  </si>
  <si>
    <t>Překlad keramický plochý š 115 mm dl 1250 mm</t>
  </si>
  <si>
    <t>-850004284</t>
  </si>
  <si>
    <t>23</t>
  </si>
  <si>
    <t>317168053</t>
  </si>
  <si>
    <t>Překlad keramický vysoký v 238 mm dl 1500 mm</t>
  </si>
  <si>
    <t>398005120</t>
  </si>
  <si>
    <t>24</t>
  </si>
  <si>
    <t>317944323</t>
  </si>
  <si>
    <t>Válcované nosníky č.14 až 22 dodatečně osazované do připravených otvorů</t>
  </si>
  <si>
    <t>1211015700</t>
  </si>
  <si>
    <t>I č.340 (hmotnost 70 kg/m)</t>
  </si>
  <si>
    <t>4*6,0*70*0,001</t>
  </si>
  <si>
    <t>I č.160 (hmotnost 18,5 kg/m)</t>
  </si>
  <si>
    <t>(3*3*2,1)*18,5*0,001</t>
  </si>
  <si>
    <t>I č.120 (hmotnost 11,5 kg/m)</t>
  </si>
  <si>
    <t>4*1,5*11,5*0,001</t>
  </si>
  <si>
    <t>I č.100 (hmotnost 8,5 kg/m)</t>
  </si>
  <si>
    <t>3*1,4*8,5*0,001</t>
  </si>
  <si>
    <t>25</t>
  </si>
  <si>
    <t>342244241</t>
  </si>
  <si>
    <t>Příčka z cihel broušených na zdicí PUR pěnu tloušťky 115 mm</t>
  </si>
  <si>
    <t>931495015</t>
  </si>
  <si>
    <t>3,5*(4,27+4,12*2+2,455*2+6,1)-0,9*2,0*4</t>
  </si>
  <si>
    <t>26</t>
  </si>
  <si>
    <t>342272225</t>
  </si>
  <si>
    <t>Příčka z pórobetonových hladkých tvárnic na tenkovrstvou maltu tl 100 mm</t>
  </si>
  <si>
    <t>110563548</t>
  </si>
  <si>
    <t>1NP</t>
  </si>
  <si>
    <t>1,5*3,5-0,8*2,0</t>
  </si>
  <si>
    <t>1,55*2,5</t>
  </si>
  <si>
    <t>1,85*3,5</t>
  </si>
  <si>
    <t>(3,1+1,6)*3,5-0,8*2,0</t>
  </si>
  <si>
    <t>(3,7+3,1+3,2)*2,5</t>
  </si>
  <si>
    <t>1,5*2,25</t>
  </si>
  <si>
    <t>1,0*2,25</t>
  </si>
  <si>
    <t>59,475*1,1 'Přepočtené koeficientem množství</t>
  </si>
  <si>
    <t>27</t>
  </si>
  <si>
    <t>342272245</t>
  </si>
  <si>
    <t>Příčka z pórobetonových hladkých tvárnic na tenkovrstvou maltu tl 150 mm</t>
  </si>
  <si>
    <t>-1250750653</t>
  </si>
  <si>
    <t>(5,3+0,1)*3,5-2,0*3,0</t>
  </si>
  <si>
    <t>12,9*1,1 'Přepočtené koeficientem množství</t>
  </si>
  <si>
    <t>28</t>
  </si>
  <si>
    <t>346244381</t>
  </si>
  <si>
    <t>Plentování jednostranné v do 200 mm válcovaných nosníků cihlami</t>
  </si>
  <si>
    <t>1589884412</t>
  </si>
  <si>
    <t>0,16*2,2*2+0,1*1,4*1+0,16*2,1*2+0,12*1,5*2+0,16*2,5*2</t>
  </si>
  <si>
    <t>29</t>
  </si>
  <si>
    <t>346244383</t>
  </si>
  <si>
    <t>Plentování jednostranné v do 400 mm válcovaných nosníků cihlami</t>
  </si>
  <si>
    <t>2106958473</t>
  </si>
  <si>
    <t>0,34*6,0*2</t>
  </si>
  <si>
    <t>30</t>
  </si>
  <si>
    <t>346481111</t>
  </si>
  <si>
    <t>Zaplentování rýh, potrubí, výklenků nebo nik ve stěnách rabicovým pletivem</t>
  </si>
  <si>
    <t>548428555</t>
  </si>
  <si>
    <t>Vodorovné konstrukce</t>
  </si>
  <si>
    <t>31</t>
  </si>
  <si>
    <t>411321414</t>
  </si>
  <si>
    <t>Stropy deskové ze ŽB tř. C 25/30</t>
  </si>
  <si>
    <t>44128734</t>
  </si>
  <si>
    <t>Doplnění stropní konstrukce po demontáži výtahu a provádění nové výtahové šachty</t>
  </si>
  <si>
    <t>0,1*(1,4*3,7+0,9*2,0)</t>
  </si>
  <si>
    <t>32</t>
  </si>
  <si>
    <t>411354239</t>
  </si>
  <si>
    <t>Bednění stropů ztracené z hraněných trapézových vln v 40 mm plech pozinkovaný tl 1,0 mm</t>
  </si>
  <si>
    <t>-1562068955</t>
  </si>
  <si>
    <t>1,4*3,7+0,9*2,0</t>
  </si>
  <si>
    <t>33</t>
  </si>
  <si>
    <t>411354315</t>
  </si>
  <si>
    <t>Zřízení podpěrné konstrukce stropů výšky do 4 m tl do 35 cm</t>
  </si>
  <si>
    <t>1122244039</t>
  </si>
  <si>
    <t>34</t>
  </si>
  <si>
    <t>411354316</t>
  </si>
  <si>
    <t>Odstranění podpěrné konstrukce stropů výšky do 4 m tl do 35 cm</t>
  </si>
  <si>
    <t>-1383397972</t>
  </si>
  <si>
    <t>35</t>
  </si>
  <si>
    <t>411362021</t>
  </si>
  <si>
    <t>Výztuž stropů svařovanými sítěmi Kari</t>
  </si>
  <si>
    <t>-1929350324</t>
  </si>
  <si>
    <t>0,001*5,4*(1,4*3,7+0,9*2,0)*2*1,25</t>
  </si>
  <si>
    <t>36</t>
  </si>
  <si>
    <t>413232221</t>
  </si>
  <si>
    <t>Zazdívka zhlaví válcovaných nosníků v do 300 mm</t>
  </si>
  <si>
    <t>-1900617009</t>
  </si>
  <si>
    <t>37</t>
  </si>
  <si>
    <t>413232231</t>
  </si>
  <si>
    <t>Zazdívka zhlaví válcovaných nosníků v přes 300 mm</t>
  </si>
  <si>
    <t>-1429642814</t>
  </si>
  <si>
    <t>38</t>
  </si>
  <si>
    <t>413941123</t>
  </si>
  <si>
    <t>Osazování ocelových válcovaných nosníků stropů I, IE, U, UE nebo L do č. 22</t>
  </si>
  <si>
    <t>1523522021</t>
  </si>
  <si>
    <t>Doplnění stropní konstrukce po vybourání otvoru pro výtahovou šachtu</t>
  </si>
  <si>
    <t>I č.200 (26,3 kg/m)</t>
  </si>
  <si>
    <t>0,001*26,3*(2,0*2+2,25*2)</t>
  </si>
  <si>
    <t>39</t>
  </si>
  <si>
    <t>13010722</t>
  </si>
  <si>
    <t>ocel profilová jakost S235JR (11 375) průřez I (IPN) 200</t>
  </si>
  <si>
    <t>-1813742044</t>
  </si>
  <si>
    <t>40</t>
  </si>
  <si>
    <t>417351115</t>
  </si>
  <si>
    <t>Zřízení bednění ztužujících věnců</t>
  </si>
  <si>
    <t>994587013</t>
  </si>
  <si>
    <t>2*(1,35*2+1,78*2)*0,25*2</t>
  </si>
  <si>
    <t>41</t>
  </si>
  <si>
    <t>417351116</t>
  </si>
  <si>
    <t>Odstranění bednění ztužujících věnců</t>
  </si>
  <si>
    <t>168132653</t>
  </si>
  <si>
    <t>42</t>
  </si>
  <si>
    <t>417388164</t>
  </si>
  <si>
    <t>Ztužující věnec keramických stropů tl 25 cm pro vnitřní zdi š 24 cm</t>
  </si>
  <si>
    <t>m</t>
  </si>
  <si>
    <t>495492611</t>
  </si>
  <si>
    <t>2*(1,35*2+1,78*2)</t>
  </si>
  <si>
    <t>Úpravy povrchů, podlahy a osazování výplní</t>
  </si>
  <si>
    <t>43</t>
  </si>
  <si>
    <t>612131301</t>
  </si>
  <si>
    <t>Cementový postřik vnitřních stěn nanášený celoplošně strojně</t>
  </si>
  <si>
    <t>-478683794</t>
  </si>
  <si>
    <t>01.02 Prostor bez využití</t>
  </si>
  <si>
    <t>(8,0*2+7,8+1,4+2,1+4,35+6,1*2)*3,0-0,9*2,0*7</t>
  </si>
  <si>
    <t>01.03 Výtahová strojovna</t>
  </si>
  <si>
    <t>(2,455*2+1,6*2)*3,0-0,9*2,0*1</t>
  </si>
  <si>
    <t>01.05 Hrubá příprava zeleniny</t>
  </si>
  <si>
    <t>(4,12*2+2,0*2)*3,0-0,9*2,0*3</t>
  </si>
  <si>
    <t>01.06 Sklad zeleniny</t>
  </si>
  <si>
    <t>(4,12*2+2,04*2)*3,0-0,9*2,0*2</t>
  </si>
  <si>
    <t>mč 1.01 vstupní hala včetně prostoru schodiště až na chodbu 2NP</t>
  </si>
  <si>
    <t>(4,0+2,0+5,25)*3,5+(2,0+6,3+4,4)*7,0</t>
  </si>
  <si>
    <t>mč 1.02 chodba</t>
  </si>
  <si>
    <t>(10,2*2+4,125*2)*3,5-2,0*3,0*2-1,6*2,0-0,9*2,0*3-2,0*2,1</t>
  </si>
  <si>
    <t>mč 1.17 šatna</t>
  </si>
  <si>
    <t>(3,2*2)*3,5-0,8*2,0*2</t>
  </si>
  <si>
    <t xml:space="preserve">mč 1.19-1.20 prostory  kuchyně</t>
  </si>
  <si>
    <t>(13,45*2+8,0*4)*3,5</t>
  </si>
  <si>
    <t>44</t>
  </si>
  <si>
    <t>612131321</t>
  </si>
  <si>
    <t>Penetrační disperzní nátěr vnitřních stěn nanášený strojně</t>
  </si>
  <si>
    <t>-320409650</t>
  </si>
  <si>
    <t>45</t>
  </si>
  <si>
    <t>612135101</t>
  </si>
  <si>
    <t>Hrubá výplň rýh ve stěnách maltou jakékoli šířky rýhy</t>
  </si>
  <si>
    <t>-1145651774</t>
  </si>
  <si>
    <t>46</t>
  </si>
  <si>
    <t>612142001</t>
  </si>
  <si>
    <t>Potažení vnitřních stěn sklovláknitým pletivem vtlačeným do tenkovrstvé hmoty</t>
  </si>
  <si>
    <t>596478104</t>
  </si>
  <si>
    <t>(5,27+1,85)*3,5-2,0*3,0</t>
  </si>
  <si>
    <t>(3,5+1,5)*3,5-0,8*2,0-2,0*3,0</t>
  </si>
  <si>
    <t>(1,55+1,85+1,5)*3,5-0,8*2,0</t>
  </si>
  <si>
    <t>mč 118 tm</t>
  </si>
  <si>
    <t>(2,7*2+2,35*2)*3,0</t>
  </si>
  <si>
    <t>(4,8*2)*3,5+(7,0*2+3,1*2)*2,0</t>
  </si>
  <si>
    <t>47</t>
  </si>
  <si>
    <t>612311131</t>
  </si>
  <si>
    <t>Potažení vnitřních stěn vápenným štukem tloušťky do 3 mm</t>
  </si>
  <si>
    <t>-2126377089</t>
  </si>
  <si>
    <t>(2,7*2+2,35*2)*1,4</t>
  </si>
  <si>
    <t>4,8*3,5-0,8*2,0</t>
  </si>
  <si>
    <t>48</t>
  </si>
  <si>
    <t>612321321</t>
  </si>
  <si>
    <t>Vápenocementová omítka hladká jednovrstvá vnitřních stěn nanášená strojně</t>
  </si>
  <si>
    <t>-1367760808</t>
  </si>
  <si>
    <t>Pod keramické obklady</t>
  </si>
  <si>
    <t>(13,45*2+8,0*4)*2,1</t>
  </si>
  <si>
    <t>výdejní stěna jídelny</t>
  </si>
  <si>
    <t>13,1*2,1</t>
  </si>
  <si>
    <t>49</t>
  </si>
  <si>
    <t>612321341</t>
  </si>
  <si>
    <t>Vápenocementová omítka štuková dvouvrstvá vnitřních stěn nanášená strojně</t>
  </si>
  <si>
    <t>-1296503631</t>
  </si>
  <si>
    <t>(13,45*2+8,0*4)*(3,5-2,1)</t>
  </si>
  <si>
    <t>13,1*1,5</t>
  </si>
  <si>
    <t>50</t>
  </si>
  <si>
    <t>612321391</t>
  </si>
  <si>
    <t>Příplatek k vápenocementové omítce vnitřních stěn za každých dalších 5 mm tloušťky strojně</t>
  </si>
  <si>
    <t>2118116025</t>
  </si>
  <si>
    <t>466,54*2 'Přepočtené koeficientem množství</t>
  </si>
  <si>
    <t>51</t>
  </si>
  <si>
    <t>612325423</t>
  </si>
  <si>
    <t>Oprava vnitřní vápenocementové štukové omítky stěn v rozsahu plochy přes 30 do 50 %</t>
  </si>
  <si>
    <t>1502763268</t>
  </si>
  <si>
    <t>Opravy omítek v suterénu po vybourání příček a instalací</t>
  </si>
  <si>
    <t>3,0*(8,0*2+7,8*2+6,2*2+7,8*2)</t>
  </si>
  <si>
    <t>52</t>
  </si>
  <si>
    <t>619995001</t>
  </si>
  <si>
    <t>Začištění omítek kolem oken, dveří, podlah nebo obkladů</t>
  </si>
  <si>
    <t>-2057384190</t>
  </si>
  <si>
    <t>5,0*12+3,5*3+2,5*2+1,6*2</t>
  </si>
  <si>
    <t>8,0*2+6,5*11+13,45*2+8,0*4+3,0+1,6+5,0*8+26,675*2+13,1*2+2,5*2+2,0*2+10,5*2+4,5*2+4,0*2+5,5*2</t>
  </si>
  <si>
    <t>53</t>
  </si>
  <si>
    <t>622143003</t>
  </si>
  <si>
    <t>Montáž omítkových plastových nebo pozinkovaných rohových profilů</t>
  </si>
  <si>
    <t>1724631138</t>
  </si>
  <si>
    <t>3,0*10+1,5*6</t>
  </si>
  <si>
    <t>3,5*35+2,4*24</t>
  </si>
  <si>
    <t>54</t>
  </si>
  <si>
    <t>59030210</t>
  </si>
  <si>
    <t>úhelník na ochranu rohů Pz 31x31mm</t>
  </si>
  <si>
    <t>-1973484641</t>
  </si>
  <si>
    <t>55</t>
  </si>
  <si>
    <t>631312141</t>
  </si>
  <si>
    <t>Doplnění rýh v dosavadních mazaninách betonem prostým</t>
  </si>
  <si>
    <t>-1029093543</t>
  </si>
  <si>
    <t>Zabetonování rýh v podlahách suterénu po vybourání příček</t>
  </si>
  <si>
    <t>0,15*0,15*(5,4+3,7+1,7+4,0+3,9+1,4)</t>
  </si>
  <si>
    <t>56</t>
  </si>
  <si>
    <t>631362021</t>
  </si>
  <si>
    <t>Výztuž mazanin svařovanými sítěmi Kari</t>
  </si>
  <si>
    <t>1669294476</t>
  </si>
  <si>
    <t>Výztuž do cementového potěru P1, P2, P3, P5, P6, KARI síť 150/150/6 (3,03kg/m2)</t>
  </si>
  <si>
    <t>0,001*3,03*(35,33+3,93+1,76+8,24+8,4+83,03+7,6+8,68+5,91+2,0*1,4)*1,25</t>
  </si>
  <si>
    <t>57</t>
  </si>
  <si>
    <t>632451254</t>
  </si>
  <si>
    <t>Potěr cementový samonivelační litý C30 tl do 50 mm</t>
  </si>
  <si>
    <t>267641093</t>
  </si>
  <si>
    <t>P1 (80mm)</t>
  </si>
  <si>
    <t>35,33+3,93</t>
  </si>
  <si>
    <t>P2 (90mm)</t>
  </si>
  <si>
    <t>8,24+8,40</t>
  </si>
  <si>
    <t>P3 (80mm)</t>
  </si>
  <si>
    <t>1,76</t>
  </si>
  <si>
    <t>P5 (90mm)</t>
  </si>
  <si>
    <t>83,03+7,6+8,68+5,91</t>
  </si>
  <si>
    <t>P6 (90mm)</t>
  </si>
  <si>
    <t>2,0*1,4</t>
  </si>
  <si>
    <t>58</t>
  </si>
  <si>
    <t>632451254R1</t>
  </si>
  <si>
    <t>Příplatek - spádování podlah</t>
  </si>
  <si>
    <t>soubor</t>
  </si>
  <si>
    <t>vlastní</t>
  </si>
  <si>
    <t>1313892603</t>
  </si>
  <si>
    <t>59</t>
  </si>
  <si>
    <t>632451293</t>
  </si>
  <si>
    <t>Příplatek k cementovému samonivelačnímu litému potěru C30 ZKD 5 mm tloušťky přes 50 mm</t>
  </si>
  <si>
    <t>-1800617424</t>
  </si>
  <si>
    <t>6*(35,33+3,93)</t>
  </si>
  <si>
    <t>8*(8,24+8,40)</t>
  </si>
  <si>
    <t>6*1,76</t>
  </si>
  <si>
    <t>8*(83,03+7,6+8,68+5,91)</t>
  </si>
  <si>
    <t>8*2,0*1,4</t>
  </si>
  <si>
    <t>60</t>
  </si>
  <si>
    <t>632481213</t>
  </si>
  <si>
    <t>Separační vrstva z PE fólie</t>
  </si>
  <si>
    <t>-1189131937</t>
  </si>
  <si>
    <t>Na keramzit - P5, P6</t>
  </si>
  <si>
    <t>(83,03+7,6+8,68+5,91+1,4*2,0)*1,15</t>
  </si>
  <si>
    <t>61</t>
  </si>
  <si>
    <t>634112112</t>
  </si>
  <si>
    <t>Obvodová dilatace podlahovým páskem z pěnového PE mezi stěnou a mazaninou nebo potěrem v 100 mm</t>
  </si>
  <si>
    <t>1395008900</t>
  </si>
  <si>
    <t>46+10+10+7,2+5,3+10,7+72</t>
  </si>
  <si>
    <t>62</t>
  </si>
  <si>
    <t>635211121</t>
  </si>
  <si>
    <t>Násyp pod podlahy z keramzitu</t>
  </si>
  <si>
    <t>1544097251</t>
  </si>
  <si>
    <t>Násyp na klenby v prostorách kuchyně</t>
  </si>
  <si>
    <t>0,3*(13,45*8,0)</t>
  </si>
  <si>
    <t>63</t>
  </si>
  <si>
    <t>642942111</t>
  </si>
  <si>
    <t>Osazování zárubní nebo rámů dveřních kovových do 2,5 m2 na MC</t>
  </si>
  <si>
    <t>381806314</t>
  </si>
  <si>
    <t>64</t>
  </si>
  <si>
    <t>55331115</t>
  </si>
  <si>
    <t>zárubeň ocelová obložková 700 levá,pravá</t>
  </si>
  <si>
    <t>-1680216807</t>
  </si>
  <si>
    <t>65</t>
  </si>
  <si>
    <t>55331119R</t>
  </si>
  <si>
    <t>zárubeň ocelová obložková 900 levá,pravá</t>
  </si>
  <si>
    <t>716354086</t>
  </si>
  <si>
    <t>66</t>
  </si>
  <si>
    <t>55331558</t>
  </si>
  <si>
    <t>zárubeň ocelová obložková protipožární 900</t>
  </si>
  <si>
    <t>-209394667</t>
  </si>
  <si>
    <t>67</t>
  </si>
  <si>
    <t>55331117</t>
  </si>
  <si>
    <t>zárubeň ocelová obložková 800 levá,pravá</t>
  </si>
  <si>
    <t>-1362927020</t>
  </si>
  <si>
    <t>68</t>
  </si>
  <si>
    <t>55331117R</t>
  </si>
  <si>
    <t>-1849384268</t>
  </si>
  <si>
    <t>Ostatní konstrukce a práce-bourání</t>
  </si>
  <si>
    <t>69</t>
  </si>
  <si>
    <t>946112111</t>
  </si>
  <si>
    <t>Montáž pojízdných věží trubkových/dílcových š do 1,6 m dl do 3,2 m v do 1,5 m</t>
  </si>
  <si>
    <t>1301544052</t>
  </si>
  <si>
    <t>70</t>
  </si>
  <si>
    <t>946112211</t>
  </si>
  <si>
    <t>Příplatek k pojízdným věžím š do 1,6 m dl do 3,2 m v do 1,5 m za první a ZKD den použití</t>
  </si>
  <si>
    <t>2118325452</t>
  </si>
  <si>
    <t>71</t>
  </si>
  <si>
    <t>952901111</t>
  </si>
  <si>
    <t>Vyčištění budov bytové a občanské výstavby při výšce podlaží do 4 m</t>
  </si>
  <si>
    <t>-795438071</t>
  </si>
  <si>
    <t>72</t>
  </si>
  <si>
    <t>953942425</t>
  </si>
  <si>
    <t>Osazování rámů litinových poklopů kouřových kanálů bez jejich dodání</t>
  </si>
  <si>
    <t>-70542627</t>
  </si>
  <si>
    <t>73</t>
  </si>
  <si>
    <t>M005</t>
  </si>
  <si>
    <t>Litinový poklop 800/800</t>
  </si>
  <si>
    <t>98483047</t>
  </si>
  <si>
    <t>74</t>
  </si>
  <si>
    <t>962031133</t>
  </si>
  <si>
    <t>Bourání příček z cihel pálených na MVC tl do 150 mm</t>
  </si>
  <si>
    <t>1721821130</t>
  </si>
  <si>
    <t>(4,0*2+1,7*2+2,1)*1,5+(3,5+2,0+1,4)*3,0</t>
  </si>
  <si>
    <t>75</t>
  </si>
  <si>
    <t>962032231</t>
  </si>
  <si>
    <t>Bourání zdiva z cihel pálených nebo vápenopískových na MV nebo MVC přes 1 m3</t>
  </si>
  <si>
    <t>1379899068</t>
  </si>
  <si>
    <t>3,2*2,0*0,25</t>
  </si>
  <si>
    <t>1,5*3,6*0,2</t>
  </si>
  <si>
    <t>2,3*3,6*0,2</t>
  </si>
  <si>
    <t>76</t>
  </si>
  <si>
    <t>963031434</t>
  </si>
  <si>
    <t>Bourání cihelných kleneb na MV nebo MVC tl do 300 mm</t>
  </si>
  <si>
    <t>-141065577</t>
  </si>
  <si>
    <t>V místě nové výtahové šachty</t>
  </si>
  <si>
    <t>2,75*2,0</t>
  </si>
  <si>
    <t>77</t>
  </si>
  <si>
    <t>963051113</t>
  </si>
  <si>
    <t>Bourání ŽB stropů deskových tl přes 80 mm</t>
  </si>
  <si>
    <t>876805087</t>
  </si>
  <si>
    <t>Vybourání pultu v jídelně</t>
  </si>
  <si>
    <t>12,0*0,6*0,25</t>
  </si>
  <si>
    <t>78</t>
  </si>
  <si>
    <t>964011231</t>
  </si>
  <si>
    <t>Vybourání ŽB překladů prefabrikovaných dl do 3 m hmotnosti do 150 kg/m</t>
  </si>
  <si>
    <t>-1681079561</t>
  </si>
  <si>
    <t>0,25*0,5*(2,0+1,4+2,0+3,0)</t>
  </si>
  <si>
    <t>79</t>
  </si>
  <si>
    <t>965042241</t>
  </si>
  <si>
    <t>Bourání podkladů pod dlažby nebo mazanin betonových nebo z litého asfaltu tl přes 100 mm pl pře 4 m2</t>
  </si>
  <si>
    <t>1287201892</t>
  </si>
  <si>
    <t>(8,0*7,8)*0,15</t>
  </si>
  <si>
    <t>1NP kuchyně</t>
  </si>
  <si>
    <t>(8,0*13,45)*0,15</t>
  </si>
  <si>
    <t>80</t>
  </si>
  <si>
    <t>965046111</t>
  </si>
  <si>
    <t>Broušení stávajících betonových podlah úběr do 3 mm</t>
  </si>
  <si>
    <t>-1142381114</t>
  </si>
  <si>
    <t>1NP - broušení po odsekání dlažby</t>
  </si>
  <si>
    <t>mč 101 vstupní hala</t>
  </si>
  <si>
    <t>16,41</t>
  </si>
  <si>
    <t>mč 102 chodba</t>
  </si>
  <si>
    <t>29,12</t>
  </si>
  <si>
    <t>mč 117 šatna</t>
  </si>
  <si>
    <t>6,35</t>
  </si>
  <si>
    <t>81</t>
  </si>
  <si>
    <t>965081223</t>
  </si>
  <si>
    <t>Bourání podlah z dlaždic keramických nebo xylolitových tl přes 10 mm plochy přes 1 m2</t>
  </si>
  <si>
    <t>-898926926</t>
  </si>
  <si>
    <t>1.01 vstup</t>
  </si>
  <si>
    <t>1.02 chodba</t>
  </si>
  <si>
    <t>28,79</t>
  </si>
  <si>
    <t>1.17 šatna</t>
  </si>
  <si>
    <t>82</t>
  </si>
  <si>
    <t>965081611</t>
  </si>
  <si>
    <t>Odsekání soklíků rovných</t>
  </si>
  <si>
    <t>-1622063872</t>
  </si>
  <si>
    <t>vstupní hala</t>
  </si>
  <si>
    <t>5,3*2+3,9*2</t>
  </si>
  <si>
    <t>chodba</t>
  </si>
  <si>
    <t>10,2*2+4,1*2</t>
  </si>
  <si>
    <t>83</t>
  </si>
  <si>
    <t>965082933</t>
  </si>
  <si>
    <t>Odstranění násypů pod podlahami tl do 200 mm pl přes 2 m2</t>
  </si>
  <si>
    <t>1241246020</t>
  </si>
  <si>
    <t>Odstranění násypu na klenbách v prostoru kuchyně</t>
  </si>
  <si>
    <t>0,3*13,45*8,0</t>
  </si>
  <si>
    <t>84</t>
  </si>
  <si>
    <t>966079861</t>
  </si>
  <si>
    <t>Přerušení různých ocelových profilů průřezu do 200 mm2</t>
  </si>
  <si>
    <t>CS ÚRS 2020 02</t>
  </si>
  <si>
    <t>-1955017611</t>
  </si>
  <si>
    <t>85</t>
  </si>
  <si>
    <t>968072455</t>
  </si>
  <si>
    <t>Vybourání kovových dveřních zárubní pl do 2 m2</t>
  </si>
  <si>
    <t>-1341170447</t>
  </si>
  <si>
    <t>2+2+2</t>
  </si>
  <si>
    <t>86</t>
  </si>
  <si>
    <t>968072456</t>
  </si>
  <si>
    <t>Vybourání kovových dveřních zárubní pl přes 2 m2</t>
  </si>
  <si>
    <t>-643856096</t>
  </si>
  <si>
    <t>1,55*2,1+2,0*3,0</t>
  </si>
  <si>
    <t>87</t>
  </si>
  <si>
    <t>971033631</t>
  </si>
  <si>
    <t>Vybourání otvorů ve zdivu cihelném pl do 4 m2 na MVC nebo MV tl do 150 mm</t>
  </si>
  <si>
    <t>222229003</t>
  </si>
  <si>
    <t>0,9*2,1</t>
  </si>
  <si>
    <t>88</t>
  </si>
  <si>
    <t>971033651</t>
  </si>
  <si>
    <t>Vybourání otvorů ve zdivu cihelném pl do 4 m2 na MVC nebo MV tl do 600 mm</t>
  </si>
  <si>
    <t>196783579</t>
  </si>
  <si>
    <t>2,0*2,1*0,5</t>
  </si>
  <si>
    <t>89</t>
  </si>
  <si>
    <t>971033681</t>
  </si>
  <si>
    <t>Vybourání otvorů ve zdivu cihelném pl do 4 m2 na MVC nebo MV tl do 900 mm</t>
  </si>
  <si>
    <t>-2020793059</t>
  </si>
  <si>
    <t>(1,6*2,5+1,0*2,5+1,6*2,5)*0,5</t>
  </si>
  <si>
    <t>(5,6*2,2-2,0*0,8+1,0*2,2+1,5*1,2)*0,85</t>
  </si>
  <si>
    <t>90</t>
  </si>
  <si>
    <t>971033641</t>
  </si>
  <si>
    <t>Vybourání otvorů ve zdivu cihelném pl do 4 m2 na MVC nebo MV tl do 300 mm</t>
  </si>
  <si>
    <t>1038760506</t>
  </si>
  <si>
    <t>0,6*2,1*0,2</t>
  </si>
  <si>
    <t>91</t>
  </si>
  <si>
    <t>973031151</t>
  </si>
  <si>
    <t>Vysekání výklenků ve zdivu cihelném na MV nebo MVC pl přes 0,25 m2</t>
  </si>
  <si>
    <t>1708944694</t>
  </si>
  <si>
    <t>parapety pod okny v kuchyni pro umístění radiátorů</t>
  </si>
  <si>
    <t>1,4*1,1*0,2*6</t>
  </si>
  <si>
    <t>92</t>
  </si>
  <si>
    <t>974031668</t>
  </si>
  <si>
    <t>Vysekání rýh ve zdivu cihelném pro vtahování nosníků hl do 150 mm v do 350 mm</t>
  </si>
  <si>
    <t>1495720085</t>
  </si>
  <si>
    <t>kuchyně</t>
  </si>
  <si>
    <t>(2,1+1,5+2,2+2,5)*3</t>
  </si>
  <si>
    <t>(5,6+1,5)*6</t>
  </si>
  <si>
    <t>93</t>
  </si>
  <si>
    <t>977311113</t>
  </si>
  <si>
    <t>Řezání stávajících betonových mazanin nevyztužených hl do 150 mm</t>
  </si>
  <si>
    <t>-526785695</t>
  </si>
  <si>
    <t>94</t>
  </si>
  <si>
    <t>978011191</t>
  </si>
  <si>
    <t>Otlučení (osekání) vnitřní vápenné nebo vápenocementové omítky stropů v rozsahu přes 50 do 100 %</t>
  </si>
  <si>
    <t>-1275880641</t>
  </si>
  <si>
    <t>13,45*8,0</t>
  </si>
  <si>
    <t>95</t>
  </si>
  <si>
    <t>978013191</t>
  </si>
  <si>
    <t>Otlučení vnitřních omítek stěn MV nebo MVC stěn v rozsahu do 100 %</t>
  </si>
  <si>
    <t>-308466880</t>
  </si>
  <si>
    <t>(15,3+7,0)*3,5</t>
  </si>
  <si>
    <t>16,5*3,5</t>
  </si>
  <si>
    <t>(3,3+1,0+1,8)*3,5</t>
  </si>
  <si>
    <t>mč 1.19-1.20 prostory stávající kuchyně</t>
  </si>
  <si>
    <t>(8,0*4+13,45*2)*3,5</t>
  </si>
  <si>
    <t>13,1*3,5</t>
  </si>
  <si>
    <t>96</t>
  </si>
  <si>
    <t>978059541</t>
  </si>
  <si>
    <t>Odsekání a odebrání obkladů stěn z vnitřních obkládaček plochy přes 1 m2</t>
  </si>
  <si>
    <t>-1178854122</t>
  </si>
  <si>
    <t>Kuchyň</t>
  </si>
  <si>
    <t>(8,0*4+13,45*2)*1,6</t>
  </si>
  <si>
    <t>97</t>
  </si>
  <si>
    <t>X01</t>
  </si>
  <si>
    <t>Demontáž ocelových krycích desek a vybourání obvodových úhelníků z podlahového instalačního roštu</t>
  </si>
  <si>
    <t>-135195103</t>
  </si>
  <si>
    <t>98</t>
  </si>
  <si>
    <t>X02</t>
  </si>
  <si>
    <t>Demontáž stávajícího výtahu</t>
  </si>
  <si>
    <t>850855297</t>
  </si>
  <si>
    <t>99</t>
  </si>
  <si>
    <t>X03</t>
  </si>
  <si>
    <t>Demontáž stávajícího gastro vybavení, přesun do skladu v areálu učiliště</t>
  </si>
  <si>
    <t>1302488032</t>
  </si>
  <si>
    <t>100</t>
  </si>
  <si>
    <t>X04</t>
  </si>
  <si>
    <t>Demontáž rolet</t>
  </si>
  <si>
    <t>324688866</t>
  </si>
  <si>
    <t>101</t>
  </si>
  <si>
    <t>X05</t>
  </si>
  <si>
    <t>Vybourání nerezových vpustí</t>
  </si>
  <si>
    <t>141952863</t>
  </si>
  <si>
    <t>997</t>
  </si>
  <si>
    <t>Přesun sutě</t>
  </si>
  <si>
    <t>102</t>
  </si>
  <si>
    <t>997013211</t>
  </si>
  <si>
    <t>Vnitrostaveništní doprava suti a vybouraných hmot pro budovy v do 6 m ručně</t>
  </si>
  <si>
    <t>-302383548</t>
  </si>
  <si>
    <t>103</t>
  </si>
  <si>
    <t>997013501</t>
  </si>
  <si>
    <t>Odvoz suti na skládku a vybouraných hmot nebo meziskládku do 1 km se složením</t>
  </si>
  <si>
    <t>595656968</t>
  </si>
  <si>
    <t>104</t>
  </si>
  <si>
    <t>997013509</t>
  </si>
  <si>
    <t>Příplatek k odvozu suti a vybouraných hmot na skládku ZKD 1 km přes 1 km</t>
  </si>
  <si>
    <t>-1770293279</t>
  </si>
  <si>
    <t>P</t>
  </si>
  <si>
    <t>Poznámka k položce:_x000d_
Položka počítá s odvozem suti do vzdálenosti 40 km</t>
  </si>
  <si>
    <t>221,791*40 'Přepočtené koeficientem množství</t>
  </si>
  <si>
    <t>105</t>
  </si>
  <si>
    <t>997013861</t>
  </si>
  <si>
    <t>Poplatek za uložení stavebního odpadu na recyklační skládce (skládkovné) z prostého betonu kód odpadu 17 01 01</t>
  </si>
  <si>
    <t>494444000</t>
  </si>
  <si>
    <t>106</t>
  </si>
  <si>
    <t>997013863</t>
  </si>
  <si>
    <t>Poplatek za uložení stavebního odpadu na recyklační skládce (skládkovné) cihelného kód odpadu 17 01 02</t>
  </si>
  <si>
    <t>-1623385713</t>
  </si>
  <si>
    <t>107</t>
  </si>
  <si>
    <t>997013631</t>
  </si>
  <si>
    <t>Poplatek za uložení na skládce (skládkovné) stavebního odpadu směsného kód odpadu 17 09 04</t>
  </si>
  <si>
    <t>1861547395</t>
  </si>
  <si>
    <t>998</t>
  </si>
  <si>
    <t>Přesun hmot</t>
  </si>
  <si>
    <t>108</t>
  </si>
  <si>
    <t>998011008</t>
  </si>
  <si>
    <t>Přesun hmot pro budovy zděné s omezením mechanizace pro budovy v do 6 m</t>
  </si>
  <si>
    <t>2036765556</t>
  </si>
  <si>
    <t>PSV</t>
  </si>
  <si>
    <t>Práce a dodávky PSV</t>
  </si>
  <si>
    <t>711</t>
  </si>
  <si>
    <t>Izolace proti vodě, vlhkosti a plynům</t>
  </si>
  <si>
    <t>109</t>
  </si>
  <si>
    <t>711111001</t>
  </si>
  <si>
    <t>Provedení izolace proti zemní vlhkosti vodorovné za studena nátěrem penetračním</t>
  </si>
  <si>
    <t>21908817</t>
  </si>
  <si>
    <t>7,8*8,1+1,0*1,0</t>
  </si>
  <si>
    <t>110</t>
  </si>
  <si>
    <t>11163150</t>
  </si>
  <si>
    <t>lak penetrační asfaltový</t>
  </si>
  <si>
    <t>1227010400</t>
  </si>
  <si>
    <t>64,18*0,0003 'Přepočtené koeficientem množství</t>
  </si>
  <si>
    <t>111</t>
  </si>
  <si>
    <t>711112001</t>
  </si>
  <si>
    <t>Provedení izolace proti zemní vlhkosti svislé za studena nátěrem penetračním</t>
  </si>
  <si>
    <t>1214540551</t>
  </si>
  <si>
    <t>suterén šachty</t>
  </si>
  <si>
    <t>0,4*(1,3*2+1,35*2)+0,55*0,8*4</t>
  </si>
  <si>
    <t>112</t>
  </si>
  <si>
    <t>904820359</t>
  </si>
  <si>
    <t>3,88*0,00035 'Přepočtené koeficientem množství</t>
  </si>
  <si>
    <t>113</t>
  </si>
  <si>
    <t>711141559</t>
  </si>
  <si>
    <t>Provedení izolace proti zemní vlhkosti pásy přitavením vodorovné NAIP</t>
  </si>
  <si>
    <t>-699868336</t>
  </si>
  <si>
    <t>114</t>
  </si>
  <si>
    <t>62855001</t>
  </si>
  <si>
    <t>pás asfaltový natavitelný modifikovaný SBS s vložkou z polyesterové rohože a spalitelnou PE fólií nebo jemnozrnným minerálním posypem na horním povrchu tl 4,0mm</t>
  </si>
  <si>
    <t>1529344346</t>
  </si>
  <si>
    <t>64,18*1,15 'Přepočtené koeficientem množství</t>
  </si>
  <si>
    <t>115</t>
  </si>
  <si>
    <t>711142559</t>
  </si>
  <si>
    <t>Provedení izolace proti zemní vlhkosti pásy přitavením svislé NAIP</t>
  </si>
  <si>
    <t>-1552451839</t>
  </si>
  <si>
    <t>116</t>
  </si>
  <si>
    <t>-2041888145</t>
  </si>
  <si>
    <t>3,88*1,2 'Přepočtené koeficientem množství</t>
  </si>
  <si>
    <t>117</t>
  </si>
  <si>
    <t>711193121R</t>
  </si>
  <si>
    <t>Izolace proti vlhkosti na vodorovné ploše těsnicí hmotou minerální na bázi cementu a disperze dvousložková včetně bandáží do koutů a rohů</t>
  </si>
  <si>
    <t>-1851610530</t>
  </si>
  <si>
    <t>mč 0105 Hrubá příprava zeleniny</t>
  </si>
  <si>
    <t>8,24</t>
  </si>
  <si>
    <t>(2,0*2+4,12*2)*0,15</t>
  </si>
  <si>
    <t>mč 0106 Sklad zeleniny</t>
  </si>
  <si>
    <t>8,40</t>
  </si>
  <si>
    <t>(2,04*2+4,12*2)*0,15</t>
  </si>
  <si>
    <t>mč 1.19-1 Kuchyň</t>
  </si>
  <si>
    <t>83,03</t>
  </si>
  <si>
    <t>(13,45*2+8,0*4)*0,15</t>
  </si>
  <si>
    <t>mč 1.19-2 Mytí kuch nádobí</t>
  </si>
  <si>
    <t>7,60</t>
  </si>
  <si>
    <t>(3,1*2+2,5)*0,15</t>
  </si>
  <si>
    <t>mč 1.19-3 Mytí stolního nádobí</t>
  </si>
  <si>
    <t>8,68</t>
  </si>
  <si>
    <t>(3,1*2+2,8)*0,15</t>
  </si>
  <si>
    <t>mč 1.20 Denní místnost</t>
  </si>
  <si>
    <t>5,91</t>
  </si>
  <si>
    <t>(1,6*2+3,0*2)*0,15</t>
  </si>
  <si>
    <t>118</t>
  </si>
  <si>
    <t>998711101</t>
  </si>
  <si>
    <t>Přesun hmot tonážní pro izolace proti vodě, vlhkosti a plynům v objektech výšky do 6 m</t>
  </si>
  <si>
    <t>132120461</t>
  </si>
  <si>
    <t>763</t>
  </si>
  <si>
    <t>Konstrukce suché výstavby</t>
  </si>
  <si>
    <t>119</t>
  </si>
  <si>
    <t>763111811</t>
  </si>
  <si>
    <t>Demontáž SDK příčky s jednoduchou ocelovou nosnou konstrukcí opláštění jednoduché</t>
  </si>
  <si>
    <t>359356906</t>
  </si>
  <si>
    <t>1NP technická místnost, výtah, vstup</t>
  </si>
  <si>
    <t>7,8*3,6</t>
  </si>
  <si>
    <t>120</t>
  </si>
  <si>
    <t>763121422</t>
  </si>
  <si>
    <t>SDK stěna předsazená tl 62,5 mm profil CW+UW 50 deska 1xH2 12,5 bez izolace EI 15</t>
  </si>
  <si>
    <t>-1072230663</t>
  </si>
  <si>
    <t>Svislé části podhledu</t>
  </si>
  <si>
    <t>mč 119 kuchyň</t>
  </si>
  <si>
    <t>(5,6+2,5+7,0+10,5+2,5+6,6)*1,5</t>
  </si>
  <si>
    <t>mč 121 jídelna</t>
  </si>
  <si>
    <t>9,7*2,0</t>
  </si>
  <si>
    <t>121</t>
  </si>
  <si>
    <t>763411111</t>
  </si>
  <si>
    <t>Sanitární příčky do mokrého prostředí, desky s HPL - laminátem tl 19,6 mm</t>
  </si>
  <si>
    <t>-1644126762</t>
  </si>
  <si>
    <t>mč. 1.16 - doplnění mezistěny do stávající koupelny</t>
  </si>
  <si>
    <t>1,55*2,0</t>
  </si>
  <si>
    <t>122</t>
  </si>
  <si>
    <t>763411121</t>
  </si>
  <si>
    <t>Dveře sanitárních příček, desky s HPL - laminátem tl 19,6 mm, š do 800 mm, v do 2000 mm</t>
  </si>
  <si>
    <t>-1937970674</t>
  </si>
  <si>
    <t>123</t>
  </si>
  <si>
    <t>763431001</t>
  </si>
  <si>
    <t>Montáž minerálního podhledu s vyjímatelnými panely vel. do 0,36 m2 na zavěšený viditelný rošt</t>
  </si>
  <si>
    <t>-1512205683</t>
  </si>
  <si>
    <t>mč 0103 výtahová strojovna</t>
  </si>
  <si>
    <t>3,93</t>
  </si>
  <si>
    <t>mč 0105 hrubá příprava zeleniny</t>
  </si>
  <si>
    <t>mč 0106 sklad zeleniny</t>
  </si>
  <si>
    <t>83,03+7,6+8,68</t>
  </si>
  <si>
    <t>mš 120 denní m</t>
  </si>
  <si>
    <t>mč 121 jídelna - nad výdejem</t>
  </si>
  <si>
    <t>2,5*13,1</t>
  </si>
  <si>
    <t>124</t>
  </si>
  <si>
    <t>59036651</t>
  </si>
  <si>
    <t xml:space="preserve">podhled kazetový texturovaný, viditelný rastr, bílý 600x600mm, zvuková pohltivost  alfa v = 1,0</t>
  </si>
  <si>
    <t>394949071</t>
  </si>
  <si>
    <t>2,25*13,1</t>
  </si>
  <si>
    <t>mč 122 technická m</t>
  </si>
  <si>
    <t>3,71</t>
  </si>
  <si>
    <t>33,185*1,15 'Přepočtené koeficientem množství</t>
  </si>
  <si>
    <t>125</t>
  </si>
  <si>
    <t>59036511</t>
  </si>
  <si>
    <t xml:space="preserve">deska podhledová minerální rovná bílá strukturovaná mikroperforovaná  600x600mm</t>
  </si>
  <si>
    <t>-586079217</t>
  </si>
  <si>
    <t>55,48*1,15 'Přepočtené koeficientem množství</t>
  </si>
  <si>
    <t>126</t>
  </si>
  <si>
    <t>3610178165R</t>
  </si>
  <si>
    <t>Stropní kazeta pro minerální podhled do vlhka - hygienické, akustická pohltivost alfa v = 0,9</t>
  </si>
  <si>
    <t>-3006343</t>
  </si>
  <si>
    <t>121,86*1,15 'Přepočtené koeficientem množství</t>
  </si>
  <si>
    <t>127</t>
  </si>
  <si>
    <t>763431043</t>
  </si>
  <si>
    <t>Příplatek k montáži minerálního podhledu na zavěšený rošt za výšku zavěšení přes 1,4 m</t>
  </si>
  <si>
    <t>-1492270775</t>
  </si>
  <si>
    <t>128</t>
  </si>
  <si>
    <t>763431201</t>
  </si>
  <si>
    <t>Napojení minerálního podhledu na stěnu obvodovou lištou</t>
  </si>
  <si>
    <t>-2121161578</t>
  </si>
  <si>
    <t>2,455*2+1,6*2</t>
  </si>
  <si>
    <t>4,12*2+2,0*2</t>
  </si>
  <si>
    <t>2,04*2+4,12*2</t>
  </si>
  <si>
    <t>10,2*2+4,125*2</t>
  </si>
  <si>
    <t>2,8*2+1,85*2</t>
  </si>
  <si>
    <t>13,45*2+8,0*4</t>
  </si>
  <si>
    <t>3,0*2+1,6*2</t>
  </si>
  <si>
    <t>2,25*2+13,1*2</t>
  </si>
  <si>
    <t>129</t>
  </si>
  <si>
    <t>763431801</t>
  </si>
  <si>
    <t>Demontáž minerálního podhledu zavěšeného na viditelném roštu</t>
  </si>
  <si>
    <t>-2032781160</t>
  </si>
  <si>
    <t>130</t>
  </si>
  <si>
    <t>R001</t>
  </si>
  <si>
    <t>D+M revizdí dvířka do minerálního podhledu 1200/1200</t>
  </si>
  <si>
    <t>1775699823</t>
  </si>
  <si>
    <t>131</t>
  </si>
  <si>
    <t>R002</t>
  </si>
  <si>
    <t>Příplatek za nestandartní provádění svislých částí podhledů</t>
  </si>
  <si>
    <t>-901190224</t>
  </si>
  <si>
    <t>132</t>
  </si>
  <si>
    <t>998763301</t>
  </si>
  <si>
    <t>Přesun hmot tonážní pro sádrokartonové konstrukce v objektech v do 6 m</t>
  </si>
  <si>
    <t>1276723628</t>
  </si>
  <si>
    <t>766</t>
  </si>
  <si>
    <t>Konstrukce truhlářské</t>
  </si>
  <si>
    <t>133</t>
  </si>
  <si>
    <t>766416243</t>
  </si>
  <si>
    <t>Montáž obložení stěn plochy přes 5 m2 panely z aglomerovaných desek přes 1,50 m2, včetně horního ukončení, skryté kotvení</t>
  </si>
  <si>
    <t>-1922121647</t>
  </si>
  <si>
    <t xml:space="preserve">Kompletní plocha  do výšky 1,4m včetně obložení ostění , parapetů a horního vodorovného pásku</t>
  </si>
  <si>
    <t>chodba 1.02</t>
  </si>
  <si>
    <t>(10,2*2+4,125*2-2,0*3-1,1-0,8*3)*(1,4+0,1)</t>
  </si>
  <si>
    <t>vstupní hala 1.01 včetně schodiště do 2NP</t>
  </si>
  <si>
    <t>(5,8*2+4,0+2,0-2,0*2+10,0*2)*(1,4+0,1)</t>
  </si>
  <si>
    <t>134</t>
  </si>
  <si>
    <t>607222690</t>
  </si>
  <si>
    <t>deska dřevotřísková laminovaná přírodní dub tl. 18 mm 2070 x 2800 mm</t>
  </si>
  <si>
    <t>CS ÚRS 2017 01</t>
  </si>
  <si>
    <t>-592174124</t>
  </si>
  <si>
    <t>79,125*1,15 'Přepočtené koeficientem množství</t>
  </si>
  <si>
    <t>135</t>
  </si>
  <si>
    <t>766417211r</t>
  </si>
  <si>
    <t>Montáž obložení stěn podkladového roštu - kotvení do zdiva na plastové hmoždinky, vyrovnání plochy podkladního otlučeného zdiva podkládáním</t>
  </si>
  <si>
    <t>VLASTNÍ</t>
  </si>
  <si>
    <t>651688808</t>
  </si>
  <si>
    <t>Svislý rošt á cca 0,6m</t>
  </si>
  <si>
    <t>(10,2*2+4,125*2-2,0*3-1,1-0,8*3)*1,4*2</t>
  </si>
  <si>
    <t>(5,8*2+4,0+2,0-2,0*2+10,0*2)*1,4*2</t>
  </si>
  <si>
    <t>136</t>
  </si>
  <si>
    <t>605141130R</t>
  </si>
  <si>
    <t>řezivo jehličnaté SM, prkna impregnovaná tl.30mm</t>
  </si>
  <si>
    <t>-150318993</t>
  </si>
  <si>
    <t>147,7*0,03*0,12*1,2</t>
  </si>
  <si>
    <t>137</t>
  </si>
  <si>
    <t>766660001</t>
  </si>
  <si>
    <t>Montáž dveřních křídel otvíravých jednokřídlových š do 0,8 m do ocelové zárubně</t>
  </si>
  <si>
    <t>901183796</t>
  </si>
  <si>
    <t>138</t>
  </si>
  <si>
    <t>61162932</t>
  </si>
  <si>
    <t>dveře vnitřní hladké laminované světlý plné 1křídlé 700x1970mm dub</t>
  </si>
  <si>
    <t>601722046</t>
  </si>
  <si>
    <t>139</t>
  </si>
  <si>
    <t>61162934</t>
  </si>
  <si>
    <t>dveře vnitřní hladké laminované světlý plné 1křídlé 800x1970mm dub</t>
  </si>
  <si>
    <t>-811392373</t>
  </si>
  <si>
    <t>140</t>
  </si>
  <si>
    <t>61162934R</t>
  </si>
  <si>
    <t>dveře vnitřní hladké laminované světlý plné 1křídlé 800x1970mm dub - úprava dveří pro vlhké prostředí</t>
  </si>
  <si>
    <t>-330200049</t>
  </si>
  <si>
    <t>141</t>
  </si>
  <si>
    <t>766660002</t>
  </si>
  <si>
    <t>Montáž dveřních křídel otvíravých 1křídlových š přes 0,8 m do ocelové zárubně</t>
  </si>
  <si>
    <t>-48526692</t>
  </si>
  <si>
    <t>142</t>
  </si>
  <si>
    <t>61162936</t>
  </si>
  <si>
    <t>dveře vnitřní hladké laminované světlý plné 1křídlé 900x1970mm dub, úprava dveří pro vlhké prostředí</t>
  </si>
  <si>
    <t>-1280578645</t>
  </si>
  <si>
    <t>143</t>
  </si>
  <si>
    <t>766660022</t>
  </si>
  <si>
    <t>Montáž dveřních křídel otvíravých jednokřídlových š přes 0,8 m požárních do ocelové zárubně</t>
  </si>
  <si>
    <t>-1461856860</t>
  </si>
  <si>
    <t>144</t>
  </si>
  <si>
    <t>61165340</t>
  </si>
  <si>
    <t>dveře jednokřídlé dřevotřískové protipožární EI (EW) 30 D3 povrch lakovaný plné 900x1970-2100mm</t>
  </si>
  <si>
    <t>424925964</t>
  </si>
  <si>
    <t>145</t>
  </si>
  <si>
    <t>766660717</t>
  </si>
  <si>
    <t>Montáž samozavírače na ocelovou zárubeň a dveřní křídlo</t>
  </si>
  <si>
    <t>-399525152</t>
  </si>
  <si>
    <t>146</t>
  </si>
  <si>
    <t>54917250</t>
  </si>
  <si>
    <t>samozavírač dveří hydraulický</t>
  </si>
  <si>
    <t>-1289867028</t>
  </si>
  <si>
    <t>147</t>
  </si>
  <si>
    <t>766660729</t>
  </si>
  <si>
    <t>Montáž dveřního interiérového kování - štítku s klikou</t>
  </si>
  <si>
    <t>-373421064</t>
  </si>
  <si>
    <t>148</t>
  </si>
  <si>
    <t>54914140</t>
  </si>
  <si>
    <t>dveřní kování štítové klika/klika lakovaný nerez</t>
  </si>
  <si>
    <t>1582276196</t>
  </si>
  <si>
    <t>Poznámka k položce:_x000d_
č.zboží ACE00086 cena zahrnuje kování včetně rozet a montážního materiálu.</t>
  </si>
  <si>
    <t>149</t>
  </si>
  <si>
    <t>54924012</t>
  </si>
  <si>
    <t>zámek zadlabací vložkový pravolevý</t>
  </si>
  <si>
    <t>-1946116750</t>
  </si>
  <si>
    <t>Poznámka k položce:_x000d_
č.zboží ACE00002 cena zahrnuje kování včetně rozet a montážního materiálu</t>
  </si>
  <si>
    <t>150</t>
  </si>
  <si>
    <t>54964201</t>
  </si>
  <si>
    <t>vložka cylindrická stavební</t>
  </si>
  <si>
    <t>869360832</t>
  </si>
  <si>
    <t>151</t>
  </si>
  <si>
    <t>X055</t>
  </si>
  <si>
    <t>Dveřní mřížka oboustranná hliníková</t>
  </si>
  <si>
    <t>-1488969166</t>
  </si>
  <si>
    <t>152</t>
  </si>
  <si>
    <t>X12</t>
  </si>
  <si>
    <t>D+M Dveře hliníkové dvoukřídlé vnitřní ozn.01 AL, včetně kování</t>
  </si>
  <si>
    <t>1929638184</t>
  </si>
  <si>
    <t>153</t>
  </si>
  <si>
    <t>X15</t>
  </si>
  <si>
    <t>D+M Dveře hliníkové dvoukřídlé vnitřní s nadsvětlíkem ozn.03 AL, včetně kování</t>
  </si>
  <si>
    <t>-2056272623</t>
  </si>
  <si>
    <t>154</t>
  </si>
  <si>
    <t>X16</t>
  </si>
  <si>
    <t>D+M Kuchyňky délky 1,5m do denní místnosti dle popisu v tabulce gastro vybavení K1, K2, K3, včetně lednice, dřezu, baterie, sifonu</t>
  </si>
  <si>
    <t>66630538</t>
  </si>
  <si>
    <t>155</t>
  </si>
  <si>
    <t>998766101</t>
  </si>
  <si>
    <t>Přesun hmot tonážní pro konstrukce truhlářské v objektech v do 6 m</t>
  </si>
  <si>
    <t>212133223</t>
  </si>
  <si>
    <t>767</t>
  </si>
  <si>
    <t>Konstrukce zámečnické</t>
  </si>
  <si>
    <t>156</t>
  </si>
  <si>
    <t>767161111</t>
  </si>
  <si>
    <t>Montáž zábradlí rovného z trubek do zdi hmotnosti do 20 kg</t>
  </si>
  <si>
    <t>1663895911</t>
  </si>
  <si>
    <t>157</t>
  </si>
  <si>
    <t>M003</t>
  </si>
  <si>
    <t>Trubkové zábradlí z nerez oceli</t>
  </si>
  <si>
    <t>-1636804694</t>
  </si>
  <si>
    <t>158</t>
  </si>
  <si>
    <t>767165114</t>
  </si>
  <si>
    <t>Montáž zábradlí rovného madla z trubek nebo tenkostěnných profilů svařovaného</t>
  </si>
  <si>
    <t>-1222632266</t>
  </si>
  <si>
    <t>159</t>
  </si>
  <si>
    <t>M004</t>
  </si>
  <si>
    <t>Svařované trubkové madlo z nerez oceli</t>
  </si>
  <si>
    <t>711448632</t>
  </si>
  <si>
    <t>160</t>
  </si>
  <si>
    <t>767531213</t>
  </si>
  <si>
    <t>Montáž vstupních kovových nebo plastových rohoží čisticích zón plochy přes 1 do 1,5 m2</t>
  </si>
  <si>
    <t>1741578451</t>
  </si>
  <si>
    <t>Poznámka k položce:_x000d_
Vnitřní rohož</t>
  </si>
  <si>
    <t>161</t>
  </si>
  <si>
    <t>M0003</t>
  </si>
  <si>
    <t>Vnitřní čistící zóna z hliníkových profilů s textilními a pryž pásky 1500/1000, včetně rámu</t>
  </si>
  <si>
    <t>705244170</t>
  </si>
  <si>
    <t>162</t>
  </si>
  <si>
    <t>767531121</t>
  </si>
  <si>
    <t>Osazení zapuštěného rámu z L profilů k čistícím rohožím</t>
  </si>
  <si>
    <t>1731946836</t>
  </si>
  <si>
    <t>163</t>
  </si>
  <si>
    <t>767630111</t>
  </si>
  <si>
    <t>Montáž hliníkových zdvižně posuvných dveří výšky do 2200 mm a šířky do 2000 mm</t>
  </si>
  <si>
    <t>-1844479255</t>
  </si>
  <si>
    <t>164</t>
  </si>
  <si>
    <t>M008</t>
  </si>
  <si>
    <t xml:space="preserve">Vnitřní jednokřídlé posuvné dveře - hliníkové dveřní křídlo s matným zasklením. Barva bílá. Posuvný systém např. GEZE Perlan 140 -  lišta kotvená na zeď, tlumení dojezdu. Nerezové kování.</t>
  </si>
  <si>
    <t>-1014922802</t>
  </si>
  <si>
    <t>165</t>
  </si>
  <si>
    <t>767995113</t>
  </si>
  <si>
    <t>Montáž atypických zámečnických konstrukcí hmotnosti do 20 kg</t>
  </si>
  <si>
    <t>kg</t>
  </si>
  <si>
    <t>904249469</t>
  </si>
  <si>
    <t>Ocelový svařenec ke kotvení svislé části podhledu z jeklu 100/50/3, tvar L1200/700</t>
  </si>
  <si>
    <t>9*2,0*6,71</t>
  </si>
  <si>
    <t>Pomocné úhelníky 50/50/3 délky 150mm pro kotvení svislých profilů podhledu u světlíků</t>
  </si>
  <si>
    <t>40*0,15*1,77</t>
  </si>
  <si>
    <t>166</t>
  </si>
  <si>
    <t>M006</t>
  </si>
  <si>
    <t>Ocelový svařenec tvaru L 1200/700 z jeklu 100/50/3, základový nátěr</t>
  </si>
  <si>
    <t>-1788214246</t>
  </si>
  <si>
    <t>167</t>
  </si>
  <si>
    <t>M007</t>
  </si>
  <si>
    <t>Ocelové L 50/50/3 délky 150mm, základový nátěr</t>
  </si>
  <si>
    <t>492321035</t>
  </si>
  <si>
    <t>168</t>
  </si>
  <si>
    <t>998767101</t>
  </si>
  <si>
    <t>Přesun hmot tonážní pro zámečnické konstrukce v objektech v do 6 m</t>
  </si>
  <si>
    <t>1075122118</t>
  </si>
  <si>
    <t>771</t>
  </si>
  <si>
    <t>Podlahy z dlaždic</t>
  </si>
  <si>
    <t>169</t>
  </si>
  <si>
    <t>771111011</t>
  </si>
  <si>
    <t>Vysátí podkladu před pokládkou dlažby</t>
  </si>
  <si>
    <t>1187757039</t>
  </si>
  <si>
    <t>170</t>
  </si>
  <si>
    <t>771121011</t>
  </si>
  <si>
    <t>Nátěr penetrační na podlahu</t>
  </si>
  <si>
    <t>1842405855</t>
  </si>
  <si>
    <t>mč 0102 Prostor bez využití</t>
  </si>
  <si>
    <t>35,33</t>
  </si>
  <si>
    <t>mč 0104 výtahová šachta</t>
  </si>
  <si>
    <t>171</t>
  </si>
  <si>
    <t>771151012</t>
  </si>
  <si>
    <t>Samonivelační stěrka podlah pevnosti 20 MPa tl 5 mm</t>
  </si>
  <si>
    <t>-1810996232</t>
  </si>
  <si>
    <t>172</t>
  </si>
  <si>
    <t>771273113</t>
  </si>
  <si>
    <t>Montáž obkladů stupnic z dlaždic keramických lepených š do 300 mm</t>
  </si>
  <si>
    <t>952506643</t>
  </si>
  <si>
    <t>Schody v suterénu</t>
  </si>
  <si>
    <t>1,5*2</t>
  </si>
  <si>
    <t>Schody ve vstupní hale do 2NP</t>
  </si>
  <si>
    <t>2,0*26</t>
  </si>
  <si>
    <t>173</t>
  </si>
  <si>
    <t>597614330.1</t>
  </si>
  <si>
    <t>dlaždice keramické slinuté neglazované , odstín šedý, schodovka</t>
  </si>
  <si>
    <t>-1367281658</t>
  </si>
  <si>
    <t>1,5*2*0,35</t>
  </si>
  <si>
    <t>2,0*26*0,35</t>
  </si>
  <si>
    <t>174</t>
  </si>
  <si>
    <t>771273232</t>
  </si>
  <si>
    <t>Montáž obkladů podstupnic z dlaždic hladkých keramických lepených v do 200 mm</t>
  </si>
  <si>
    <t>-1568996228</t>
  </si>
  <si>
    <t>175</t>
  </si>
  <si>
    <t>597614330</t>
  </si>
  <si>
    <t>dlaždice keramické slinuté neglazované mrazuvzdorné, odstín šedý</t>
  </si>
  <si>
    <t>1674996380</t>
  </si>
  <si>
    <t>1,5*2*0,2</t>
  </si>
  <si>
    <t>2,0*26*0,2</t>
  </si>
  <si>
    <t>176</t>
  </si>
  <si>
    <t>771474112</t>
  </si>
  <si>
    <t>Montáž soklíků z dlaždic keramických rovných flexibilní lepidlo v do 90 mm</t>
  </si>
  <si>
    <t>2104869817</t>
  </si>
  <si>
    <t>7,2</t>
  </si>
  <si>
    <t>18,5</t>
  </si>
  <si>
    <t>177</t>
  </si>
  <si>
    <t>597614330.2</t>
  </si>
  <si>
    <t>dlaždice keramické slinuté objektové - 30/9, sokl, odstín šedý</t>
  </si>
  <si>
    <t>1172692874</t>
  </si>
  <si>
    <t>178</t>
  </si>
  <si>
    <t>771571810</t>
  </si>
  <si>
    <t>Demontáž podlah z dlaždic keramických kladených do malty</t>
  </si>
  <si>
    <t>-2096417590</t>
  </si>
  <si>
    <t>1.18 tm</t>
  </si>
  <si>
    <t>179</t>
  </si>
  <si>
    <t>771574112</t>
  </si>
  <si>
    <t>Montáž podlah keramických hladkých lepených flexibilním lepidlem do 12 ks/ m2</t>
  </si>
  <si>
    <t>1081022998</t>
  </si>
  <si>
    <t>180</t>
  </si>
  <si>
    <t>59761166</t>
  </si>
  <si>
    <t>dlažba keramická slinutá mrazuvzdorná R10/A povrch hladký/matný tl do 10mm přes 9 do 12ks/m2</t>
  </si>
  <si>
    <t>16461932</t>
  </si>
  <si>
    <t>97,14*1,1 'Přepočtené koeficientem množství</t>
  </si>
  <si>
    <t>181</t>
  </si>
  <si>
    <t>771577111</t>
  </si>
  <si>
    <t>Příplatek k montáž podlah keramických za plochu do 5 m2</t>
  </si>
  <si>
    <t>CS ÚRS 2019 01</t>
  </si>
  <si>
    <t>332854211</t>
  </si>
  <si>
    <t>182</t>
  </si>
  <si>
    <t>998771101</t>
  </si>
  <si>
    <t>Přesun hmot tonážní pro podlahy z dlaždic v objektech v do 6 m</t>
  </si>
  <si>
    <t>1880959499</t>
  </si>
  <si>
    <t>776</t>
  </si>
  <si>
    <t>Podlahy povlakové</t>
  </si>
  <si>
    <t>183</t>
  </si>
  <si>
    <t>776111311</t>
  </si>
  <si>
    <t>Vysátí podkladu povlakových podlah</t>
  </si>
  <si>
    <t>895134147</t>
  </si>
  <si>
    <t>184</t>
  </si>
  <si>
    <t>776121111</t>
  </si>
  <si>
    <t>Vodou ředitelná penetrace savého podkladu povlakových podlah ředěná v poměru 1:3</t>
  </si>
  <si>
    <t>-286252982</t>
  </si>
  <si>
    <t>185</t>
  </si>
  <si>
    <t>776141122</t>
  </si>
  <si>
    <t>Vyrovnání podkladu povlakových podlah stěrkou pevnosti 30 MPa tl 5 mm</t>
  </si>
  <si>
    <t>-1945806541</t>
  </si>
  <si>
    <t>186</t>
  </si>
  <si>
    <t>776222111</t>
  </si>
  <si>
    <t>Lepení pásů z PVC 2-složkovým lepidlem</t>
  </si>
  <si>
    <t>1877775608</t>
  </si>
  <si>
    <t>187</t>
  </si>
  <si>
    <t>28411014</t>
  </si>
  <si>
    <t>homogenní protiskluzná, tl. 3,0mm, protiskluznost R12, obsah křemíku, určení pro kuchyňské provozy</t>
  </si>
  <si>
    <t>-9207989</t>
  </si>
  <si>
    <t>138,414*1,25 'Přepočtené koeficientem množství</t>
  </si>
  <si>
    <t>188</t>
  </si>
  <si>
    <t>776223112</t>
  </si>
  <si>
    <t>Spoj povlakových podlahovin z PVC svařováním za studena</t>
  </si>
  <si>
    <t>345301069</t>
  </si>
  <si>
    <t>27*6+13,5*4+4,12*2</t>
  </si>
  <si>
    <t>189</t>
  </si>
  <si>
    <t>776421312</t>
  </si>
  <si>
    <t>Montáž přechodových šroubovaných lišt</t>
  </si>
  <si>
    <t>509395279</t>
  </si>
  <si>
    <t>1,5+2,0+1,6+2,0</t>
  </si>
  <si>
    <t>190</t>
  </si>
  <si>
    <t>55343124</t>
  </si>
  <si>
    <t>profil přechodový Al vrtaný 30mm bronz</t>
  </si>
  <si>
    <t>-107404605</t>
  </si>
  <si>
    <t>7,1*1,02 'Přepočtené koeficientem množství</t>
  </si>
  <si>
    <t>191</t>
  </si>
  <si>
    <t>X018</t>
  </si>
  <si>
    <t>D+M Podlahová plastová koutová lišta - vytvoření fabionu</t>
  </si>
  <si>
    <t>1272855671</t>
  </si>
  <si>
    <t>2,0*2+4,12*2</t>
  </si>
  <si>
    <t>3,1*2+2,5</t>
  </si>
  <si>
    <t>3,1*2+2,8</t>
  </si>
  <si>
    <t>1,6*2+3,0*2</t>
  </si>
  <si>
    <t>192</t>
  </si>
  <si>
    <t>X019</t>
  </si>
  <si>
    <t>D+M Stěnová lišta - ukončení vytažení na stěnu</t>
  </si>
  <si>
    <t>-2080727435</t>
  </si>
  <si>
    <t>193</t>
  </si>
  <si>
    <t>998776101</t>
  </si>
  <si>
    <t>Přesun hmot tonážní pro podlahy povlakové v objektech v do 6 m</t>
  </si>
  <si>
    <t>301606654</t>
  </si>
  <si>
    <t>781</t>
  </si>
  <si>
    <t>Dokončovací práce - obklady keramické</t>
  </si>
  <si>
    <t>194</t>
  </si>
  <si>
    <t>781121011</t>
  </si>
  <si>
    <t>Nátěr penetrační na stěnu</t>
  </si>
  <si>
    <t>345016508</t>
  </si>
  <si>
    <t>195</t>
  </si>
  <si>
    <t>781472314</t>
  </si>
  <si>
    <t>Montáž obkladů keramických hladkých lepených cementovým flexibilním rychletuhnoucím lepidlem přes 4 do 6 ks/m2</t>
  </si>
  <si>
    <t>496957709</t>
  </si>
  <si>
    <t>(2,0*2+4,12*2)*2,4-1,0*2,0*3</t>
  </si>
  <si>
    <t>(2,04*2+4,12*2)*2,4-1,0*2,0*2</t>
  </si>
  <si>
    <t>(2,7*2+2,35*2)*1,6</t>
  </si>
  <si>
    <t>(13,45*2+8,0*4)*1,95</t>
  </si>
  <si>
    <t>(3,1*2+2,5)*1,95</t>
  </si>
  <si>
    <t>(3,1*2+2,8)*1,95</t>
  </si>
  <si>
    <t>(1,6*2+3,0*2+0,75*2)*1,95</t>
  </si>
  <si>
    <t>mč 121 jídelna - výdejní stěna</t>
  </si>
  <si>
    <t>196</t>
  </si>
  <si>
    <t>59761724</t>
  </si>
  <si>
    <t>obklad keramický nemrazuvzdorný povrch reliéfní/mat/lesk tl do 10mm přes 4 do 6ks/m2</t>
  </si>
  <si>
    <t>-1527654117</t>
  </si>
  <si>
    <t>262,849*1,15 'Přepočtené koeficientem množství</t>
  </si>
  <si>
    <t>197</t>
  </si>
  <si>
    <t>781492211</t>
  </si>
  <si>
    <t>Montáž profilů rohových lepených flexibilním cementovým lepidlem</t>
  </si>
  <si>
    <t>-1732742048</t>
  </si>
  <si>
    <t>mč 1.19-1.20</t>
  </si>
  <si>
    <t>13,45*2+8,0*4+(1,2*2+1,4)*6+1,27*2+5,0+1,95*15</t>
  </si>
  <si>
    <t>198</t>
  </si>
  <si>
    <t>15411010</t>
  </si>
  <si>
    <t>lišta nerezová k ochraně rohu</t>
  </si>
  <si>
    <t>1111769384</t>
  </si>
  <si>
    <t>199</t>
  </si>
  <si>
    <t>781495116</t>
  </si>
  <si>
    <t>Spárování vnitřních obkladů epoxidem</t>
  </si>
  <si>
    <t>553907863</t>
  </si>
  <si>
    <t>200</t>
  </si>
  <si>
    <t>998781101</t>
  </si>
  <si>
    <t>Přesun hmot tonážní pro obklady keramické v objektech v do 6 m</t>
  </si>
  <si>
    <t>1221463418</t>
  </si>
  <si>
    <t>783</t>
  </si>
  <si>
    <t>Dokončovací práce - nátěry</t>
  </si>
  <si>
    <t>201</t>
  </si>
  <si>
    <t>783306807</t>
  </si>
  <si>
    <t>Odstranění nátěru ze zámečnických konstrukcí odstraňovačem nátěrů</t>
  </si>
  <si>
    <t>-1774245185</t>
  </si>
  <si>
    <t>Očištění sloupů v suterénu</t>
  </si>
  <si>
    <t>2*3,14*0,1*(3,0*2)</t>
  </si>
  <si>
    <t>202</t>
  </si>
  <si>
    <t>783317101</t>
  </si>
  <si>
    <t>Krycí jednonásobný syntetický standardní nátěr zámečnických konstrukcí</t>
  </si>
  <si>
    <t>-313345930</t>
  </si>
  <si>
    <t>Ocelové zárubně</t>
  </si>
  <si>
    <t>0,5*5,0*4</t>
  </si>
  <si>
    <t>203</t>
  </si>
  <si>
    <t>783317105</t>
  </si>
  <si>
    <t>Krycí jednonásobný syntetický samozákladující nátěr zámečnických konstrukcí</t>
  </si>
  <si>
    <t>180374189</t>
  </si>
  <si>
    <t>Sloupy v suterénu</t>
  </si>
  <si>
    <t>204</t>
  </si>
  <si>
    <t>783937163</t>
  </si>
  <si>
    <t>Krycí dvojnásobný epoxidový rozpouštědlový nátěr betonové podlahy</t>
  </si>
  <si>
    <t>-1220261855</t>
  </si>
  <si>
    <t>výtahová šachta a přečerpávací šachta</t>
  </si>
  <si>
    <t>1,3*1,35+0,8*0,8</t>
  </si>
  <si>
    <t>784</t>
  </si>
  <si>
    <t>Dokončovací práce - malby a tapety</t>
  </si>
  <si>
    <t>205</t>
  </si>
  <si>
    <t>784181101</t>
  </si>
  <si>
    <t>Základní akrylátová jednonásobná penetrace podkladu v místnostech výšky do 3,80m</t>
  </si>
  <si>
    <t>2036539223</t>
  </si>
  <si>
    <t>SDK svislé části podhledů</t>
  </si>
  <si>
    <t>71,45</t>
  </si>
  <si>
    <t>Štukové omítky</t>
  </si>
  <si>
    <t>73,71+466,54</t>
  </si>
  <si>
    <t>206</t>
  </si>
  <si>
    <t>784211101</t>
  </si>
  <si>
    <t>Dvojnásobné bílé malby ze směsí za mokra výborně otěruvzdorných v místnostech výšky do 3,80 m</t>
  </si>
  <si>
    <t>1381616597</t>
  </si>
  <si>
    <t>Práce a dodávky M</t>
  </si>
  <si>
    <t>33-M</t>
  </si>
  <si>
    <t>Montáže dopr.zaříz.,sklad. zař. a váh</t>
  </si>
  <si>
    <t>207</t>
  </si>
  <si>
    <t>330030100</t>
  </si>
  <si>
    <t>D+M Montáž výtah osobo - nákladní LC mini 320 2 stanice+ 2nástupiště</t>
  </si>
  <si>
    <t>489155589</t>
  </si>
  <si>
    <t>OST</t>
  </si>
  <si>
    <t>Ostatní</t>
  </si>
  <si>
    <t>208</t>
  </si>
  <si>
    <t>X008</t>
  </si>
  <si>
    <t>D+M Fotoluminiscenční tabulky výstražné, únikové a označovací</t>
  </si>
  <si>
    <t>1788823167</t>
  </si>
  <si>
    <t>209</t>
  </si>
  <si>
    <t>X020</t>
  </si>
  <si>
    <t>D+M Roleta šířky 5000mm, výšky cca 1300mm s elektropohonem na výdejní okno, hliníkové lamely, barva bílá, ovládání tlačítkovým spínačem</t>
  </si>
  <si>
    <t>1798070072</t>
  </si>
  <si>
    <t>B - ZTI - vodovod a kanalizace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</si>
  <si>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</si>
  <si>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</si>
  <si>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</si>
  <si>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</si>
  <si>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</si>
  <si>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</si>
  <si>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>132212121</t>
  </si>
  <si>
    <t>Hloubení zapažených rýh šířky do 800 mm v soudržných horninách třídy těžitelnosti I skupiny 3 ručně</t>
  </si>
  <si>
    <t>-62994453</t>
  </si>
  <si>
    <t>(6,7+0,5+0,5+1,5+1,5)*0,6*0,7</t>
  </si>
  <si>
    <t>2004712718</t>
  </si>
  <si>
    <t>637020339</t>
  </si>
  <si>
    <t>-2118320537</t>
  </si>
  <si>
    <t>4,494*20 'Přepočtené koeficientem množství</t>
  </si>
  <si>
    <t>Poplatek za předání recyklačnímu zařízení zeminy a kamení kód odpadu 17 05 04</t>
  </si>
  <si>
    <t>1302376383</t>
  </si>
  <si>
    <t>4,494*2,5 'Přepočtené koeficientem množství</t>
  </si>
  <si>
    <t>175151101</t>
  </si>
  <si>
    <t>Obsypání potrubí strojně sypaninou bez prohození, uloženou do 3 m</t>
  </si>
  <si>
    <t>1730244624</t>
  </si>
  <si>
    <t>58331289</t>
  </si>
  <si>
    <t>kamenivo těžené drobné frakce 0/2</t>
  </si>
  <si>
    <t>1445467444</t>
  </si>
  <si>
    <t>4,494*1,7 'Přepočtené koeficientem množství</t>
  </si>
  <si>
    <t>Trubní vedení</t>
  </si>
  <si>
    <t>871263120</t>
  </si>
  <si>
    <t>Montáž kanalizačního potrubí hladkého plnostěnného SN 4 z PVC-U DN 110</t>
  </si>
  <si>
    <t>-1986034212</t>
  </si>
  <si>
    <t>974031153</t>
  </si>
  <si>
    <t>Vysekání rýh ve zdivu cihelném hl do 100 mm š do 100 mm</t>
  </si>
  <si>
    <t>518718890</t>
  </si>
  <si>
    <t>977151121</t>
  </si>
  <si>
    <t>Jádrové vrty diamantovými korunkami do D 120 mm do stavebních materiálů</t>
  </si>
  <si>
    <t>1474661396</t>
  </si>
  <si>
    <t>0,5*16</t>
  </si>
  <si>
    <t>977151124</t>
  </si>
  <si>
    <t>Jádrové vrty diamantovými korunkami do D 180 mm do stavebních materiálů</t>
  </si>
  <si>
    <t>-337611066</t>
  </si>
  <si>
    <t>Demontáž stávajících zařizovacích předmětů, vybourání stávajícího vodovodního a kanalizačního potrubí, odvoz a uložení na skládku</t>
  </si>
  <si>
    <t>512</t>
  </si>
  <si>
    <t>1055768956</t>
  </si>
  <si>
    <t>X03.1</t>
  </si>
  <si>
    <t>Vyprázdnění a ekologická likvidace obsahu stávajícího lapolu, demontáž a likvidace včetně uložení na skládku - lapol</t>
  </si>
  <si>
    <t>1884819759</t>
  </si>
  <si>
    <t>535324352</t>
  </si>
  <si>
    <t>69402203</t>
  </si>
  <si>
    <t>-786908351</t>
  </si>
  <si>
    <t>2,067*40 'Přepočtené koeficientem množství</t>
  </si>
  <si>
    <t>Poplatek za předání recyklačnímu zařízení stavebního odpadu cihelného kód odpadu 17 01 02</t>
  </si>
  <si>
    <t>-1470097485</t>
  </si>
  <si>
    <t>998276101</t>
  </si>
  <si>
    <t>Přesun hmot pro trubní vedení z trub z plastických hmot otevřený výkop</t>
  </si>
  <si>
    <t>-1170576650</t>
  </si>
  <si>
    <t>721</t>
  </si>
  <si>
    <t>Zdravotechnika - vnitřní kanalizace</t>
  </si>
  <si>
    <t>721174004</t>
  </si>
  <si>
    <t>Potrubí kanalizační z PP svodné DN 75</t>
  </si>
  <si>
    <t>1844642621</t>
  </si>
  <si>
    <t>721174005</t>
  </si>
  <si>
    <t>Potrubí kanalizační z PP svodné DN 110</t>
  </si>
  <si>
    <t>-1025827523</t>
  </si>
  <si>
    <t>721174006</t>
  </si>
  <si>
    <t>Potrubí kanalizační z PP svodné DN 125</t>
  </si>
  <si>
    <t>2072718693</t>
  </si>
  <si>
    <t>721174042</t>
  </si>
  <si>
    <t>Potrubí kanalizační z PP připojovací systém HT DN 40</t>
  </si>
  <si>
    <t>-161090053</t>
  </si>
  <si>
    <t>721174043</t>
  </si>
  <si>
    <t>Potrubí kanalizační z PP připojovací systém HT DN 50</t>
  </si>
  <si>
    <t>1997519599</t>
  </si>
  <si>
    <t>721174044</t>
  </si>
  <si>
    <t>Potrubí kanalizační z PP připojovací systém HT DN 70</t>
  </si>
  <si>
    <t>-1545373406</t>
  </si>
  <si>
    <t>721194105</t>
  </si>
  <si>
    <t>Vyvedení a upevnění odpadních výpustek DN 50</t>
  </si>
  <si>
    <t>-370165238</t>
  </si>
  <si>
    <t>721211421R2</t>
  </si>
  <si>
    <t>D+M HL21 Vtok DN32 (nálevka)</t>
  </si>
  <si>
    <t>-1551723773</t>
  </si>
  <si>
    <t>721211421R3</t>
  </si>
  <si>
    <t>D+M HL136N sifon pro kondenzát</t>
  </si>
  <si>
    <t>87832848</t>
  </si>
  <si>
    <t>721211422R</t>
  </si>
  <si>
    <t>Vpusť podlahová, celonerezová, kruhová, včetně přítlačné příruby, včetně manžety pro stěrkovu izolaci</t>
  </si>
  <si>
    <t>-1009441060</t>
  </si>
  <si>
    <t>721211422R1</t>
  </si>
  <si>
    <t>Podlahová vpusť 800x500 včetně pachové uzávěry a póroroštu, lem pro napojení izolace, provedení nerez, provedení s přítlačným L rámem pro povlakové krytiny</t>
  </si>
  <si>
    <t>-1528624822</t>
  </si>
  <si>
    <t>721211422R2</t>
  </si>
  <si>
    <t>Podlahová vpusť 800x450 včetně pachové uzávěry a póroroštu, lem pro napojení izolace, provedení nerez, provedení s přítlačným L rámem pro povlakové krytiny</t>
  </si>
  <si>
    <t>-1022109018</t>
  </si>
  <si>
    <t>721211422R4</t>
  </si>
  <si>
    <t>Podlahová vpusť 350x350 včetně pachové uzávěry a póroroštu, lem pro napojení izolace, provedení nerez, provedení s přítlačným L rámem pro povlakové krytiny</t>
  </si>
  <si>
    <t>2133319917</t>
  </si>
  <si>
    <t>721274121</t>
  </si>
  <si>
    <t>Přivzdušňovací ventil vnitřní odpadních potrubí do DN 50</t>
  </si>
  <si>
    <t>2012065160</t>
  </si>
  <si>
    <t>721290112</t>
  </si>
  <si>
    <t>Zkouška těsnosti potrubí kanalizace vodou do DN 200</t>
  </si>
  <si>
    <t>-1448576187</t>
  </si>
  <si>
    <t>998721101</t>
  </si>
  <si>
    <t>Přesun hmot tonážní pro vnitřní kanalizace v objektech v do 6 m</t>
  </si>
  <si>
    <t>1234091559</t>
  </si>
  <si>
    <t>722</t>
  </si>
  <si>
    <t>Zdravotechnika - vnitřní vodovod</t>
  </si>
  <si>
    <t>722173117</t>
  </si>
  <si>
    <t>Potrubí vodovodní plastové vícevrstvé s kyslíkovou bariérou PE-Xa spoj násuvnou objímkou PN 10 do 70°C D 50x6,9 mm</t>
  </si>
  <si>
    <t>-1309549042</t>
  </si>
  <si>
    <t>722174022</t>
  </si>
  <si>
    <t>Potrubí vodovodní plastové PPR svar polyfuze PN 20 D 20 x 3,4 mm</t>
  </si>
  <si>
    <t>-569820821</t>
  </si>
  <si>
    <t>722174023</t>
  </si>
  <si>
    <t>Potrubí vodovodní plastové PPR svar polyfuze PN 20 D 25 x 4,2 mm</t>
  </si>
  <si>
    <t>-1928043162</t>
  </si>
  <si>
    <t>722174024</t>
  </si>
  <si>
    <t>Potrubí vodovodní plastové PPR svar polyfuze PN 20 D 32 x5,4 mm</t>
  </si>
  <si>
    <t>-1430474803</t>
  </si>
  <si>
    <t>722174025</t>
  </si>
  <si>
    <t>Potrubí vodovodní plastové PPR svar polyfuze PN 20 D 40 x 6,7 mm</t>
  </si>
  <si>
    <t>82027834</t>
  </si>
  <si>
    <t>722174006</t>
  </si>
  <si>
    <t>Potrubí vodovodní plastové PPR S3,2 spojované svařováním D 50x6,9 mm</t>
  </si>
  <si>
    <t>-1845166495</t>
  </si>
  <si>
    <t>722174007</t>
  </si>
  <si>
    <t>Potrubí vodovodní plastové PPR S3,2 spojované svařováním PN 16 D 63x8,6 mm</t>
  </si>
  <si>
    <t>1994056383</t>
  </si>
  <si>
    <t>722181241</t>
  </si>
  <si>
    <t>Ochrana vodovodního potrubí přilepenými termoizolačními trubicemi z PE tl do 20 mm DN do 22 mm</t>
  </si>
  <si>
    <t>1383334997</t>
  </si>
  <si>
    <t>722181252</t>
  </si>
  <si>
    <t>Ochrana vodovodního potrubí přilepenými termoizolačními trubicemi z PE tl do 25 mm DN do 45 mm</t>
  </si>
  <si>
    <t>811105072</t>
  </si>
  <si>
    <t>722181253</t>
  </si>
  <si>
    <t>Ochrana vodovodního potrubí přilepenými termoizolačními trubicemi z PE tl do 25 mm DN do 63 mm</t>
  </si>
  <si>
    <t>-1524574137</t>
  </si>
  <si>
    <t>722220112</t>
  </si>
  <si>
    <t>Nástěnka pro výtokový ventil G 3/4 s jedním závitem</t>
  </si>
  <si>
    <t>-1566977892</t>
  </si>
  <si>
    <t>722220111</t>
  </si>
  <si>
    <t>Nástěnka pro výtokový ventil G 1/2 s jedním závitem</t>
  </si>
  <si>
    <t>2079584263</t>
  </si>
  <si>
    <t>722224152</t>
  </si>
  <si>
    <t>Kulový kohout zahradní s vnějším závitem a páčkou PN 15, T 120°C G 1/2 - 3/4"</t>
  </si>
  <si>
    <t>-1269020710</t>
  </si>
  <si>
    <t>722230102</t>
  </si>
  <si>
    <t>Ventil přímý G 3/4 se dvěma závity</t>
  </si>
  <si>
    <t>-1748740807</t>
  </si>
  <si>
    <t>722230112</t>
  </si>
  <si>
    <t>Ventil přímý G 3/4 s odvodněním a dvěma závity</t>
  </si>
  <si>
    <t>459664197</t>
  </si>
  <si>
    <t>722230115</t>
  </si>
  <si>
    <t>Ventil přímý G 6/4 s odvodněním a dvěma závity</t>
  </si>
  <si>
    <t>672714736</t>
  </si>
  <si>
    <t>722231141</t>
  </si>
  <si>
    <t>Ventil závitový pojistný rohový G 1/2</t>
  </si>
  <si>
    <t>1096583066</t>
  </si>
  <si>
    <t>722290226</t>
  </si>
  <si>
    <t>Zkouška těsnosti vodovodního potrubí závitového do DN 50</t>
  </si>
  <si>
    <t>725557835</t>
  </si>
  <si>
    <t>998722101</t>
  </si>
  <si>
    <t>Přesun hmot tonážní pro vnitřní vodovod v objektech v do 6 m</t>
  </si>
  <si>
    <t>575120707</t>
  </si>
  <si>
    <t>724</t>
  </si>
  <si>
    <t>Zdravotechnika - strojní vybavení</t>
  </si>
  <si>
    <t>X003</t>
  </si>
  <si>
    <t>D+M Přečerpávací stanice na splaškové odpadní vody např. Sololoft C-3, včetně potřebného příslušenství k připojení a uvedení do provozu</t>
  </si>
  <si>
    <t>1211997474</t>
  </si>
  <si>
    <t>725</t>
  </si>
  <si>
    <t>Zdravotechnika - zařizovací předměty</t>
  </si>
  <si>
    <t>725211602</t>
  </si>
  <si>
    <t>Umyvadlo keramické bílé šířky 550 mm bez krytu na sifon připevněné na stěnu šrouby</t>
  </si>
  <si>
    <t>418650753</t>
  </si>
  <si>
    <t>725331111</t>
  </si>
  <si>
    <t>D+M Výlevka bez výtokových armatur keramická se sklopnou plastovou mřížkou - dle legendy zařizovacích předmětů</t>
  </si>
  <si>
    <t>1362715528</t>
  </si>
  <si>
    <t>725532342.DZD</t>
  </si>
  <si>
    <t>Elektrický ohřívač např. Dražice OKCE 500S zásobníkový akumulační stacionární 1 MPa 500 l / 3-6 kW</t>
  </si>
  <si>
    <t>181627354</t>
  </si>
  <si>
    <t>725813111</t>
  </si>
  <si>
    <t>D+M Ventil rohový bez připojovací trubičky nebo flexi hadičky G 1/2</t>
  </si>
  <si>
    <t>232766892</t>
  </si>
  <si>
    <t>725813112</t>
  </si>
  <si>
    <t>Ventil rohový pračkový G 3/4</t>
  </si>
  <si>
    <t>-1335774412</t>
  </si>
  <si>
    <t>725821311</t>
  </si>
  <si>
    <t>D+M Baterie dřezové nástěnné pákové s otáčivým kulatým ústím a délkou ramínka 200 mm - dle legendy zařizovacích předmětů</t>
  </si>
  <si>
    <t>-2061415142</t>
  </si>
  <si>
    <t>725822611</t>
  </si>
  <si>
    <t>Baterie umyvadlová stojánková páková bez výpusti, lékařská páka</t>
  </si>
  <si>
    <t>-1540833201</t>
  </si>
  <si>
    <t>725861102R1</t>
  </si>
  <si>
    <t>Zápachová uzávěrka pro umyvadla DN 40 chromovaná</t>
  </si>
  <si>
    <t>lastní</t>
  </si>
  <si>
    <t>-271124824</t>
  </si>
  <si>
    <t>998725101</t>
  </si>
  <si>
    <t>Přesun hmot tonážní pro zařizovací předměty v objektech v do 6 m</t>
  </si>
  <si>
    <t>-663176769</t>
  </si>
  <si>
    <t>732</t>
  </si>
  <si>
    <t>Ústřední vytápění - strojovny</t>
  </si>
  <si>
    <t>732294315</t>
  </si>
  <si>
    <t>Elektrická topná jednotka vestavná přírubová o výkonu 6,0 kW</t>
  </si>
  <si>
    <t>-1354525276</t>
  </si>
  <si>
    <t>998732101</t>
  </si>
  <si>
    <t>Přesun hmot tonážní pro strojovny v objektech v do 6 m</t>
  </si>
  <si>
    <t>1264191738</t>
  </si>
  <si>
    <t>C - Vytápění</t>
  </si>
  <si>
    <t>Miroslav Šrámek</t>
  </si>
  <si>
    <t xml:space="preserve">    9 - Ostatní konstrukce a práce, bourání</t>
  </si>
  <si>
    <t>734 - Ústřední vytápění - armatury</t>
  </si>
  <si>
    <t>731 - Ústřední vytápění - kotelny</t>
  </si>
  <si>
    <t>732 - Ústřední vytápění - strojovny</t>
  </si>
  <si>
    <t>733 - Ústřední vytápění - potrubí</t>
  </si>
  <si>
    <t>735 - Ústřední vytápění - otopná tělesa</t>
  </si>
  <si>
    <t>-2026177315</t>
  </si>
  <si>
    <t>0,1*160</t>
  </si>
  <si>
    <t>612325413</t>
  </si>
  <si>
    <t>Oprava vnitřní vápenocementové hladké omítky tl do 20 mm stěn v rozsahu plochy přes 30 do 50 %</t>
  </si>
  <si>
    <t>1558598683</t>
  </si>
  <si>
    <t>50*1,0</t>
  </si>
  <si>
    <t>Ostatní konstrukce a práce, bourání</t>
  </si>
  <si>
    <t>977333122</t>
  </si>
  <si>
    <t>Frézování drážek ve stropech z cihel včetně omítky do 50x50 mm</t>
  </si>
  <si>
    <t>1967017249</t>
  </si>
  <si>
    <t>-2057781127</t>
  </si>
  <si>
    <t>-1830870394</t>
  </si>
  <si>
    <t>1,519*40 'Přepočtené koeficientem množství</t>
  </si>
  <si>
    <t>-919138308</t>
  </si>
  <si>
    <t>-1651605295</t>
  </si>
  <si>
    <t>734</t>
  </si>
  <si>
    <t>Ústřední vytápění - armatury</t>
  </si>
  <si>
    <t>734209115</t>
  </si>
  <si>
    <t>Montáž armatury závitové s dvěma závity G 1</t>
  </si>
  <si>
    <t>734209116</t>
  </si>
  <si>
    <t>Montáž armatury závitové s dvěma závity G 5/4</t>
  </si>
  <si>
    <t>551141080</t>
  </si>
  <si>
    <t>kulový kohout mosaz, 0-110°C, DN 32, páka, červený</t>
  </si>
  <si>
    <t>551141040</t>
  </si>
  <si>
    <t>kulový kohout mosaz, 0-110°C, DN 25, páka, červený</t>
  </si>
  <si>
    <t>734221682</t>
  </si>
  <si>
    <t>Termostatická hlavice kapalinová PN 10 do 110°C otopných těles VK</t>
  </si>
  <si>
    <t>426148015</t>
  </si>
  <si>
    <t>998734101</t>
  </si>
  <si>
    <t>Přesun hmot pro armatury v objektech v do 6 m</t>
  </si>
  <si>
    <t>731</t>
  </si>
  <si>
    <t>Ústřední vytápění - kotelny</t>
  </si>
  <si>
    <t>731249300</t>
  </si>
  <si>
    <t>Topná zkouška</t>
  </si>
  <si>
    <t>hod</t>
  </si>
  <si>
    <t>998731101</t>
  </si>
  <si>
    <t>Přesun hmot pro kotelny v objektech v do 6 m</t>
  </si>
  <si>
    <t>732421962</t>
  </si>
  <si>
    <t>Oběhové čerpadlo např. Alpha2 32-60</t>
  </si>
  <si>
    <t>732429112</t>
  </si>
  <si>
    <t>Montáž čerpadla oběhového spirálního DN 40 do potrubí</t>
  </si>
  <si>
    <t>732429300</t>
  </si>
  <si>
    <t>demontáž a zpětná montáž tlakových expanzních nádob do 50 l</t>
  </si>
  <si>
    <t>484663856</t>
  </si>
  <si>
    <t xml:space="preserve">Uzavírací armatura se zajištěním  a s vypouštěním MK 1"</t>
  </si>
  <si>
    <t>Přesun hmot pro strojovny v objektech v do 6 m</t>
  </si>
  <si>
    <t>733</t>
  </si>
  <si>
    <t>Ústřední vytápění - potrubí</t>
  </si>
  <si>
    <t>733110806</t>
  </si>
  <si>
    <t>Demontáž potrubí ocelového závitového do DN 32</t>
  </si>
  <si>
    <t>733191923</t>
  </si>
  <si>
    <t>Navaření odbočky na potrubí ocelové závitové DN 15</t>
  </si>
  <si>
    <t>733191926</t>
  </si>
  <si>
    <t>Navaření odbočky na potrubí ocelové závitové DN 32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</si>
  <si>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</si>
  <si>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</si>
  <si>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</si>
  <si>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</si>
  <si>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</si>
  <si>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</si>
  <si>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733223105</t>
  </si>
  <si>
    <t>Potrubí měděné tvrdé spojované měkkým pájením D 28x1,5 mm</t>
  </si>
  <si>
    <t>1678594760</t>
  </si>
  <si>
    <t>733231151</t>
  </si>
  <si>
    <t>Axiální kompenzátor H6 18</t>
  </si>
  <si>
    <t>pár</t>
  </si>
  <si>
    <t>733231152</t>
  </si>
  <si>
    <t>Axiální kompenzátor H6 22</t>
  </si>
  <si>
    <t>733231153</t>
  </si>
  <si>
    <t>Axiální kompenzátor H6 28</t>
  </si>
  <si>
    <t>733231170</t>
  </si>
  <si>
    <t>Skříňka plastová 150x150 mm</t>
  </si>
  <si>
    <t>733291101</t>
  </si>
  <si>
    <t>Zkouška těsnosti potrubí měděné do D 35x1,5</t>
  </si>
  <si>
    <t>733811231</t>
  </si>
  <si>
    <t>Ochrana potrubí ústředního vytápění termoizolačními trubicemi z PE tl přes 9 do 13 mm DN do 22 mm</t>
  </si>
  <si>
    <t>1156025229</t>
  </si>
  <si>
    <t>16+26</t>
  </si>
  <si>
    <t>733811232</t>
  </si>
  <si>
    <t>Ochrana potrubí ústředního vytápění termoizolačními trubicemi z PE tl přes 9 do 13 mm DN přes 22 do 45 mm</t>
  </si>
  <si>
    <t>1062772085</t>
  </si>
  <si>
    <t>40+82</t>
  </si>
  <si>
    <t>998733101</t>
  </si>
  <si>
    <t>Přesun hmot pro rozvody potrubí v objektech v do 6 m</t>
  </si>
  <si>
    <t>735</t>
  </si>
  <si>
    <t>Ústřední vytápění - otopná tělesa</t>
  </si>
  <si>
    <t>735000912</t>
  </si>
  <si>
    <t>Vyregulování ventilu nebo kohoutu dvojregulačního s termostatickým ovládáním</t>
  </si>
  <si>
    <t>735151822</t>
  </si>
  <si>
    <t>Demontáž otopného tělesa panelového</t>
  </si>
  <si>
    <t>735152470</t>
  </si>
  <si>
    <t>Otopné těleso panelové např. Ventil Kompakt Plan 21060080-60-P0010</t>
  </si>
  <si>
    <t>735152474</t>
  </si>
  <si>
    <t>Otopné těleso panelové např. Ventil Kompakt 33-070100-60-10</t>
  </si>
  <si>
    <t>735152595</t>
  </si>
  <si>
    <t xml:space="preserve">Otopné těleso panelové  např. Ventil Kompakt 33-070160-60-10</t>
  </si>
  <si>
    <t>735152595a</t>
  </si>
  <si>
    <t xml:space="preserve">Otopné těleso panelové  např. Ventil Kompakt 22--090080-60-10</t>
  </si>
  <si>
    <t>735159210</t>
  </si>
  <si>
    <t>Montáž otopných těles panelových dvouřadých dl do 1140 mm</t>
  </si>
  <si>
    <t>-544897945</t>
  </si>
  <si>
    <t>735159230</t>
  </si>
  <si>
    <t>Montáž otopných těles panelových dvouřadých dl přes 1500 do 1980 mm</t>
  </si>
  <si>
    <t>1292123804</t>
  </si>
  <si>
    <t>735191905</t>
  </si>
  <si>
    <t>Odvzdušnění otopných těles</t>
  </si>
  <si>
    <t>998735101</t>
  </si>
  <si>
    <t>Přesun hmot pro otopná tělesa v objektech v do 6 m</t>
  </si>
  <si>
    <t>D - Plyn</t>
  </si>
  <si>
    <t>723 - Zdravotechnika - vnitřní plynovod</t>
  </si>
  <si>
    <t>783 - Dokončovací práce - nátěry</t>
  </si>
  <si>
    <t>977151123</t>
  </si>
  <si>
    <t>Jádrové vrty diamantovými korunkami do D 150 mm do stavebních materiálů</t>
  </si>
  <si>
    <t>-338849319</t>
  </si>
  <si>
    <t>711747067</t>
  </si>
  <si>
    <t>Izolace proti vodě opracování trubních prostupu pod objímkou do 300 mm přitavením NAIP</t>
  </si>
  <si>
    <t>896945029</t>
  </si>
  <si>
    <t>62853003</t>
  </si>
  <si>
    <t>pás asfaltový natavitelný modifikovaný SBS tl 3,5mm s vložkou ze skleněné tkaniny a spalitelnou PE fólií nebo jemnozrnný minerálním posypem na horním povrchu</t>
  </si>
  <si>
    <t>1767172298</t>
  </si>
  <si>
    <t>2*0,7 'Přepočtené koeficientem množství</t>
  </si>
  <si>
    <t>638753230</t>
  </si>
  <si>
    <t>723</t>
  </si>
  <si>
    <t>Zdravotechnika - vnitřní plynovod</t>
  </si>
  <si>
    <t>723111203</t>
  </si>
  <si>
    <t>Potrubí ocelové závitové černé bezešvé svařované běžné DN 20</t>
  </si>
  <si>
    <t>723111206</t>
  </si>
  <si>
    <t>Potrubí ocelové závitové černé bezešvé svařované běžné DN 40</t>
  </si>
  <si>
    <t>-1724391600</t>
  </si>
  <si>
    <t>723120804R</t>
  </si>
  <si>
    <t>Demontáž potrubí měděné do DN 25</t>
  </si>
  <si>
    <t>-52272791</t>
  </si>
  <si>
    <t>723160401</t>
  </si>
  <si>
    <t>Výchozí revize odběrného plyn. zařízení vč. revizní zprávy</t>
  </si>
  <si>
    <t>723160402</t>
  </si>
  <si>
    <t>Revize komínů (odkouření)</t>
  </si>
  <si>
    <t>723160405</t>
  </si>
  <si>
    <t>Spuštění,zapojení a servis kond.kotlů, proškolení obsluhy, doprava</t>
  </si>
  <si>
    <t>723190915</t>
  </si>
  <si>
    <t>Navaření odbočky na potrubí plynovodní DN 32</t>
  </si>
  <si>
    <t>723239102</t>
  </si>
  <si>
    <t>Montáž armatur plynovodních se dvěma závity G 3/4 ostatní typ</t>
  </si>
  <si>
    <t>551141260</t>
  </si>
  <si>
    <t>Kulový kohout, plynový DN 20 s pákou</t>
  </si>
  <si>
    <t>998723101</t>
  </si>
  <si>
    <t>Přesun hmot tonážní pro vnitřní plynovod v objektech v do 6 m</t>
  </si>
  <si>
    <t>-144133390</t>
  </si>
  <si>
    <t>731200831</t>
  </si>
  <si>
    <t>Demontáž a zpětná montáž rychlovyhřívacího kotle vč. propojení s kuchyňskou digestoří</t>
  </si>
  <si>
    <t>484116953</t>
  </si>
  <si>
    <t>Připojovací vertikální adaptér 80/125</t>
  </si>
  <si>
    <t>484116962</t>
  </si>
  <si>
    <t>Koleno 80/125 mm, 90°</t>
  </si>
  <si>
    <t>484116963</t>
  </si>
  <si>
    <t>Koleno 80/125 mm, 45°, (2 ks)</t>
  </si>
  <si>
    <t>484116961</t>
  </si>
  <si>
    <t>Trubka souosá 80/125mm, 0,5 m</t>
  </si>
  <si>
    <t>484116965</t>
  </si>
  <si>
    <t>Trubka souosá 80/125mm, 1 m</t>
  </si>
  <si>
    <t>484116966</t>
  </si>
  <si>
    <t>Trubka souosá 80/125 mm, 2 m</t>
  </si>
  <si>
    <t>484116954</t>
  </si>
  <si>
    <t>Zakončovací komínová sestava 80/125</t>
  </si>
  <si>
    <t>484116952</t>
  </si>
  <si>
    <t>Průchodka střechou</t>
  </si>
  <si>
    <t>484176415</t>
  </si>
  <si>
    <t>Revizní otvor 0,3 m</t>
  </si>
  <si>
    <t>484187527</t>
  </si>
  <si>
    <t>Vypouštěcí sada se sifonem,odpad. potrubím a rozetou</t>
  </si>
  <si>
    <t>731201811</t>
  </si>
  <si>
    <t>Montáž odkouření</t>
  </si>
  <si>
    <t>783414240</t>
  </si>
  <si>
    <t>Nátěry olejové potrubí do DN 50 jednonásobné, 1x email a základní</t>
  </si>
  <si>
    <t>E - Vzduchotechnika</t>
  </si>
  <si>
    <t>71950133</t>
  </si>
  <si>
    <t>Ing. Romana Vacková</t>
  </si>
  <si>
    <t xml:space="preserve">D1 - Kuchyň </t>
  </si>
  <si>
    <t xml:space="preserve">D2 - Ostatní zařízení </t>
  </si>
  <si>
    <t xml:space="preserve">D3 - Demontáž </t>
  </si>
  <si>
    <t>D1</t>
  </si>
  <si>
    <t xml:space="preserve">Kuchyň </t>
  </si>
  <si>
    <t>1.1</t>
  </si>
  <si>
    <t xml:space="preserve">Kompaktní větrací jednotka, vnitřní,  podstropní provedení                                                                         Přívod - Vp=2300/hod, pext=250Pa -   tlumící vložka, uzavírací klapka, filtr kapsový G4,  protiproudý rekuperátor  s by-pass</t>
  </si>
  <si>
    <t>ks</t>
  </si>
  <si>
    <t>1.-</t>
  </si>
  <si>
    <t xml:space="preserve">M+R -  vestavěná autonomní regulace -  externí rozvodnice   400V-EC / 400V-EC , nástěnný digitální ovladač s diplejem pro servisní  nastavení,  ruční ovladač otáček ventilátorů, servopohony klapek -  e1, i1 - LM24A, by-pass - LM24 A - sklonné manometry fi</t>
  </si>
  <si>
    <t>kpl</t>
  </si>
  <si>
    <t>1.2a</t>
  </si>
  <si>
    <t xml:space="preserve">Textilní kruhová výusť JS 280mm, délka 2300mm, první konec začátek, druhý konec zaslepen. V=1050m3/hod, použitelný přetlak 100Pa.  100%polyester, nekonečné vlákno - mikroperforace rovnoměrná. Hmotnost 200g/m2, tl. 0,30mm, prodyšnost 55m3/h/m2 při 120Pa, p</t>
  </si>
  <si>
    <t>1.2b</t>
  </si>
  <si>
    <t xml:space="preserve">Textilní kruhová výusť JS 280mm, délka 2500mm, oba konce zaslepeny, napojení kruhové JS 280mm z boku. V=1050m3/hod, použitelný přetlak 100Pa.  100%polyester, nekonečné vlákno - mikroperforace rovnoměrná. Hmotnost 200g/m2, tl. 0,30mm, prodyšnost 55m3/h/m2 </t>
  </si>
  <si>
    <t>1.3</t>
  </si>
  <si>
    <t>Nástěnná digestoř 2700x1450x435mm - jednořadá, 2ks lamelový filtr 400x400, osvětlení. Matreiál - nerez.</t>
  </si>
  <si>
    <t>1.4</t>
  </si>
  <si>
    <t>Demontáž stávající digestoře, posun do nové polohy dle varného centra</t>
  </si>
  <si>
    <t>1.5</t>
  </si>
  <si>
    <t xml:space="preserve">Vyústka pro odvod vzduchu jednořadá  vel. 325x125mm s regulací R1 - hliník</t>
  </si>
  <si>
    <t>1.6</t>
  </si>
  <si>
    <t xml:space="preserve">Vyústka pro odvod vzduchu jednořadá  vel. 400x200mm s regulací R1 - hliník</t>
  </si>
  <si>
    <t>1.7</t>
  </si>
  <si>
    <t>Buňkový tlumič hluku G 200x500x1500</t>
  </si>
  <si>
    <t>1.8</t>
  </si>
  <si>
    <t xml:space="preserve">Buňkový tlumič hluku v hygienickém provedení  GH 200x500x1500</t>
  </si>
  <si>
    <t>1.9</t>
  </si>
  <si>
    <t xml:space="preserve">Protidešťová žaluzie  - pozinkovaný plech 400x630</t>
  </si>
  <si>
    <t>1.10</t>
  </si>
  <si>
    <t>Krycí síto proti ptactvu 400x300mm</t>
  </si>
  <si>
    <t>1.11</t>
  </si>
  <si>
    <t>Talířový ventil pro přívod vzduchu JS 160mm vč. zděře, kovový</t>
  </si>
  <si>
    <t>1.12</t>
  </si>
  <si>
    <t>Talířový ventil pro přívod vzduchu JS 125mm vč. zděře, kovový</t>
  </si>
  <si>
    <t>1.13</t>
  </si>
  <si>
    <t>Regulátor průtoku pro osazení do potrubí plastový JS 125mm</t>
  </si>
  <si>
    <t>1.14</t>
  </si>
  <si>
    <t>Regulační ruční klapka 225x225</t>
  </si>
  <si>
    <t>1.15</t>
  </si>
  <si>
    <t>Regulační ruční klapka 400x200</t>
  </si>
  <si>
    <t>1.16</t>
  </si>
  <si>
    <t>Ohebné hliníkové potrubí JS 100mm</t>
  </si>
  <si>
    <t>bm</t>
  </si>
  <si>
    <t>1.17</t>
  </si>
  <si>
    <t>OS 90 100</t>
  </si>
  <si>
    <t>1.18</t>
  </si>
  <si>
    <t>PRO 125 100</t>
  </si>
  <si>
    <t>1.19</t>
  </si>
  <si>
    <t>OBJ 90 125 100</t>
  </si>
  <si>
    <t>1.20</t>
  </si>
  <si>
    <t>OS 30 400</t>
  </si>
  <si>
    <t>1.21</t>
  </si>
  <si>
    <t>OBJ 90 400 280</t>
  </si>
  <si>
    <t>1.22</t>
  </si>
  <si>
    <t>PRO 400 280</t>
  </si>
  <si>
    <t>1.23</t>
  </si>
  <si>
    <t>Potrubí Spiro 100/3m</t>
  </si>
  <si>
    <t>1.24</t>
  </si>
  <si>
    <t>Potrubí Spiro 125/3m</t>
  </si>
  <si>
    <t>1.25</t>
  </si>
  <si>
    <t>Potrubí Spiro 280/3m</t>
  </si>
  <si>
    <t>1.26</t>
  </si>
  <si>
    <t>Potrubí Spiro 400/3m</t>
  </si>
  <si>
    <t>Poznámka k položce:_x000d_
Neobsazeno</t>
  </si>
  <si>
    <t>1.30-72</t>
  </si>
  <si>
    <t xml:space="preserve">Ocelové čtyřhranné potrubí  sk.I - pozinkovaný plech - tl. plechu 0,8mm  - rovné díly</t>
  </si>
  <si>
    <t>1.30-1.72</t>
  </si>
  <si>
    <t xml:space="preserve">Ocelové čtyřhranné potrubí  sk.I - pozinkovaný plech - tl. plechu 0,8mm - tvarovky</t>
  </si>
  <si>
    <t>1.72-1.78</t>
  </si>
  <si>
    <t xml:space="preserve">Čtyřhranné potrubí z předizolovaného panelu  -  panel tl.20mm - hladké provedení  - rovné díly a tvarovky - vnitřní  provedení</t>
  </si>
  <si>
    <t>1.-a</t>
  </si>
  <si>
    <t xml:space="preserve">Tepelná izolace   - kaučukový pás např. K-FLEX H Duct Metal samolepící provedení s AL folií - tl.20mm - potrubí mezi jednotkou a exteriérem</t>
  </si>
  <si>
    <t>1.-b</t>
  </si>
  <si>
    <t xml:space="preserve">Tepelná izolace   - kaučukový pás např. K-FLEX H Duct Metal samolepící provedení s AL folií - tl.10mm - potrubí v jídelně</t>
  </si>
  <si>
    <t>1.-c</t>
  </si>
  <si>
    <t>Montážní a těsnící materiál, materiál na závěsy</t>
  </si>
  <si>
    <t>1.-d</t>
  </si>
  <si>
    <t>Zaregulování a oživení zařízení</t>
  </si>
  <si>
    <t>D2</t>
  </si>
  <si>
    <t xml:space="preserve">Ostatní zařízení </t>
  </si>
  <si>
    <t>2.1</t>
  </si>
  <si>
    <t xml:space="preserve">Stávající potrubní ventilátor JS 100mm  - demontáž a montáž do nové polohy</t>
  </si>
  <si>
    <t>2.2</t>
  </si>
  <si>
    <t>Radiální ventilátor do podhledu JS 100mm, zpětná klapka, kuličková ložiska, časový doběh - Vod=50m3/hod, pext=100Pa - 230V/25W</t>
  </si>
  <si>
    <t>2.3</t>
  </si>
  <si>
    <t xml:space="preserve">Radiální nástěnný ventilátor JS 100mm, kuličková ložiska,  vč. zpětné klapky a časového doběhu - V=150m3/hod,120Pa - 230V/46W</t>
  </si>
  <si>
    <t>2.4</t>
  </si>
  <si>
    <t>2.5</t>
  </si>
  <si>
    <t>2.6</t>
  </si>
  <si>
    <t>2.7</t>
  </si>
  <si>
    <t>OBJ 90 100 100</t>
  </si>
  <si>
    <t>2.8</t>
  </si>
  <si>
    <t>PRO 160 100</t>
  </si>
  <si>
    <t>2.9</t>
  </si>
  <si>
    <t>2.-a</t>
  </si>
  <si>
    <t>D3</t>
  </si>
  <si>
    <t xml:space="preserve">Demontáž </t>
  </si>
  <si>
    <t>3.-</t>
  </si>
  <si>
    <t>Demontáž části stávajícího potrubí a zákrytu nad konvektomatem</t>
  </si>
  <si>
    <t>F - Elektroinstalace</t>
  </si>
  <si>
    <t>63196247</t>
  </si>
  <si>
    <t>Michal Marek</t>
  </si>
  <si>
    <t>x1 - Materiál</t>
  </si>
  <si>
    <t>x2 - Montáž</t>
  </si>
  <si>
    <t>x3 - Dodávky - rozvaděč RP1.K</t>
  </si>
  <si>
    <t>x4 - Ostatní</t>
  </si>
  <si>
    <t>x1</t>
  </si>
  <si>
    <t>Materiál</t>
  </si>
  <si>
    <t>Pol1</t>
  </si>
  <si>
    <t>LED SVÍTIDLO LED-SQ-OP-7100-4K 44W PODHLEDOVÉ IP54</t>
  </si>
  <si>
    <t>Pol2</t>
  </si>
  <si>
    <t>LED SVÍTIDLO LED-4880-G2-4K 40W PODHLEDOVÉ IP40</t>
  </si>
  <si>
    <t>Pol3</t>
  </si>
  <si>
    <t>LED SVÍTIDLO LED-1850-4K 13W STROPNÍ A NÁSTĚNNÉ</t>
  </si>
  <si>
    <t>Pol4</t>
  </si>
  <si>
    <t>LED SVÍTIDLO LED-5100-236-4K 35W STROPNÍ 35W</t>
  </si>
  <si>
    <t>Pol5</t>
  </si>
  <si>
    <t>LED NOUZOVÉ SVÍTIDLO 1x5W, 1h, IP44 STROPNÍ A NÁSTĚNNÉ</t>
  </si>
  <si>
    <t>Pol6</t>
  </si>
  <si>
    <t>Spínač ř.1 IP20 p.omít.</t>
  </si>
  <si>
    <t>Pol7</t>
  </si>
  <si>
    <t>Spínač ř.5 IP20 p.omít.</t>
  </si>
  <si>
    <t>Pol8</t>
  </si>
  <si>
    <t>Spínač ř.6 IP20 p.omít.</t>
  </si>
  <si>
    <t>Pol9</t>
  </si>
  <si>
    <t>Kryt jednonásobný bílý</t>
  </si>
  <si>
    <t>Pol10</t>
  </si>
  <si>
    <t>Kryt dvonásobný bílý</t>
  </si>
  <si>
    <t>Pol11</t>
  </si>
  <si>
    <t>Rámeček jednonásobný</t>
  </si>
  <si>
    <t>Pol12</t>
  </si>
  <si>
    <t>Rámeček dvojnásobný</t>
  </si>
  <si>
    <t>Pol13</t>
  </si>
  <si>
    <t>Rámeček trojnásobný</t>
  </si>
  <si>
    <t>Pol14</t>
  </si>
  <si>
    <t>Spínač ř.5 B IP44 p.omít.</t>
  </si>
  <si>
    <t>Pol15</t>
  </si>
  <si>
    <t>Spínač ř.6 (1) B IP44 p.omít.</t>
  </si>
  <si>
    <t>Pol16</t>
  </si>
  <si>
    <t>Jednotlačítkový ovládač (nouzové vypnutí)</t>
  </si>
  <si>
    <t>Pol17</t>
  </si>
  <si>
    <t>Spínač 3F 32A v krabici IP44</t>
  </si>
  <si>
    <t>Pol18</t>
  </si>
  <si>
    <t>Spínač 3F 32A se zámkem v krabici IP44</t>
  </si>
  <si>
    <t>Pol19</t>
  </si>
  <si>
    <t>Spínač 3F 63A v krabici IP44</t>
  </si>
  <si>
    <t>Pol20</t>
  </si>
  <si>
    <t>Zásuvka IP20 p.omít. bílá</t>
  </si>
  <si>
    <t>Pol21</t>
  </si>
  <si>
    <t>Zásuvka IP20 p.omít. slon.kost</t>
  </si>
  <si>
    <t>Pol22</t>
  </si>
  <si>
    <t>Zásuvka IP44 p.omít. bílá</t>
  </si>
  <si>
    <t>Pol23</t>
  </si>
  <si>
    <t>Zásuvka IP44 p.omít. slonová kost</t>
  </si>
  <si>
    <t>Pol24</t>
  </si>
  <si>
    <t>Zásuvka IP44 na povrch bílá</t>
  </si>
  <si>
    <t>Pol25</t>
  </si>
  <si>
    <t>Zásuvka IP44 na povrch béžová</t>
  </si>
  <si>
    <t>Pol26</t>
  </si>
  <si>
    <t>Zásuvka 16A 5P IP44 p.omít</t>
  </si>
  <si>
    <t>Pol27</t>
  </si>
  <si>
    <t>Svorka k ochr. pospoj.</t>
  </si>
  <si>
    <t>Pol28</t>
  </si>
  <si>
    <t>Krabice KU 68/2 1901</t>
  </si>
  <si>
    <t>Pol29</t>
  </si>
  <si>
    <t>Krabice KU 68/2 1902</t>
  </si>
  <si>
    <t>Pol30</t>
  </si>
  <si>
    <t>Krabice KU 68/2 1903</t>
  </si>
  <si>
    <t>Pol31</t>
  </si>
  <si>
    <t>Krabice KPR 68</t>
  </si>
  <si>
    <t>Pol32</t>
  </si>
  <si>
    <t>Krabice KO 97/5</t>
  </si>
  <si>
    <t>Pol33</t>
  </si>
  <si>
    <t>Krabice KR 97/5</t>
  </si>
  <si>
    <t>Pol34</t>
  </si>
  <si>
    <t>Krabice 5x2,5 IP44</t>
  </si>
  <si>
    <t>Pol35</t>
  </si>
  <si>
    <t>Krabice 5x6 IP44</t>
  </si>
  <si>
    <t>Pol36</t>
  </si>
  <si>
    <t>Krabice 5x25 (pospojování) IP44</t>
  </si>
  <si>
    <t>Pol37</t>
  </si>
  <si>
    <t>Nosná konstrukce do 5kg</t>
  </si>
  <si>
    <t>Pol38</t>
  </si>
  <si>
    <t>Protipožární přepážka</t>
  </si>
  <si>
    <t>Pol39</t>
  </si>
  <si>
    <t>Časový spínač CS do KO97/5</t>
  </si>
  <si>
    <t>Pol40</t>
  </si>
  <si>
    <t>Kabel H07VV-U 3O1,5 (CYKY-O 3x1,5)</t>
  </si>
  <si>
    <t>Pol41</t>
  </si>
  <si>
    <t>Kabel H07VV-U 3J1,5 (CYKY-J 3x1,5)</t>
  </si>
  <si>
    <t>Pol42</t>
  </si>
  <si>
    <t>Kabel H07VV-U 3J2,5 (CYKY-J 3x2,5)</t>
  </si>
  <si>
    <t>Pol43</t>
  </si>
  <si>
    <t>Kabel H07VV-U 5J1,5 (CYKY-J 5x1,5)</t>
  </si>
  <si>
    <t>Pol44</t>
  </si>
  <si>
    <t>Kabel H07VV-U 5J2,5 (CYKY-J 5x2,5)</t>
  </si>
  <si>
    <t>Pol45</t>
  </si>
  <si>
    <t>Kabel H07VV-U 5J4 (CYKY-J 5x4)</t>
  </si>
  <si>
    <t>Pol46</t>
  </si>
  <si>
    <t>Kabel H07VV-U 5J6 (CYKY-J 5x6)</t>
  </si>
  <si>
    <t>Pol47</t>
  </si>
  <si>
    <t>Kabel H07VV-U 5J10 (CYKY-J 5x10)</t>
  </si>
  <si>
    <t>Pol48</t>
  </si>
  <si>
    <t>Kabel H07VV-U 5J16 (CYKY-J 5x16)</t>
  </si>
  <si>
    <t>Pol49</t>
  </si>
  <si>
    <t>Kabel H05RR-F 5G2,5 (CGSG 5x2,5)</t>
  </si>
  <si>
    <t>Pol50</t>
  </si>
  <si>
    <t>Kabel H05RR-F 5G4 (CGSG 5x4)</t>
  </si>
  <si>
    <t>Pol51</t>
  </si>
  <si>
    <t>Kabel H05RR-F 5G6 (CGSG 5x6)</t>
  </si>
  <si>
    <t>Pol52</t>
  </si>
  <si>
    <t>Kabel H05RN-F 5Gx10</t>
  </si>
  <si>
    <t>Pol53</t>
  </si>
  <si>
    <t>Kabel H05RN-F 5Gx16</t>
  </si>
  <si>
    <t>Pol54</t>
  </si>
  <si>
    <t>Vodič H07V-U 1J4 (CY 4 mm2 ZŽ)</t>
  </si>
  <si>
    <t>Pol55</t>
  </si>
  <si>
    <t>Vodič H07V-U 1J6 (CY 6 mm2 ZŽ)</t>
  </si>
  <si>
    <t>Pol56</t>
  </si>
  <si>
    <t>Vodič H07V-U 1J16 (CY 16 mm2 ZŽ)</t>
  </si>
  <si>
    <t>Pol57</t>
  </si>
  <si>
    <t>Vodič H07V-U 1J25 (CY 25 mm2 ZŽ)</t>
  </si>
  <si>
    <t>Pol58</t>
  </si>
  <si>
    <t>Kabel SYKFY 2x2x0,5</t>
  </si>
  <si>
    <t>Pol59</t>
  </si>
  <si>
    <t>Kabel SYKFY 5x2x0,5</t>
  </si>
  <si>
    <t>Pol60</t>
  </si>
  <si>
    <t>Žlab drátěný Arkys 50x50 komplet</t>
  </si>
  <si>
    <t>Pol61</t>
  </si>
  <si>
    <t>Žlab drátěný Arkys 100x50 komplet</t>
  </si>
  <si>
    <t>Pol62</t>
  </si>
  <si>
    <t>Žlab drátěný Arkys 200x50 komplet</t>
  </si>
  <si>
    <t>Pol63</t>
  </si>
  <si>
    <t>Trubka PVC 1225</t>
  </si>
  <si>
    <t>Pol64</t>
  </si>
  <si>
    <t>Trubka PVC 1240</t>
  </si>
  <si>
    <t>Pol65</t>
  </si>
  <si>
    <t>Trubka PH 4020</t>
  </si>
  <si>
    <t>Pol66</t>
  </si>
  <si>
    <t>Trubka PH 4032</t>
  </si>
  <si>
    <t>Pol67</t>
  </si>
  <si>
    <t>Trubka PH 1220</t>
  </si>
  <si>
    <t>Pol68</t>
  </si>
  <si>
    <t>Spojka 0220</t>
  </si>
  <si>
    <t>Pol69</t>
  </si>
  <si>
    <t>Příchytka 5320</t>
  </si>
  <si>
    <t>Pol70</t>
  </si>
  <si>
    <t>Příchytka 5332</t>
  </si>
  <si>
    <t>Pol71</t>
  </si>
  <si>
    <t>Propojení prvků vzduchotechniky</t>
  </si>
  <si>
    <t>x2</t>
  </si>
  <si>
    <t>Montáž</t>
  </si>
  <si>
    <t>Pol72</t>
  </si>
  <si>
    <t>Pol73</t>
  </si>
  <si>
    <t>Pol74</t>
  </si>
  <si>
    <t>Pol75</t>
  </si>
  <si>
    <t>Pol76</t>
  </si>
  <si>
    <t>Pol77</t>
  </si>
  <si>
    <t>Pol78</t>
  </si>
  <si>
    <t>Pol79</t>
  </si>
  <si>
    <t>Pol80</t>
  </si>
  <si>
    <t>Pol81</t>
  </si>
  <si>
    <t>Pol82</t>
  </si>
  <si>
    <t>Pol83</t>
  </si>
  <si>
    <t>Pol84</t>
  </si>
  <si>
    <t>Pol85</t>
  </si>
  <si>
    <t>Pol86</t>
  </si>
  <si>
    <t>Pol87</t>
  </si>
  <si>
    <t>Pol88</t>
  </si>
  <si>
    <t>Pol89</t>
  </si>
  <si>
    <t>Pol90</t>
  </si>
  <si>
    <t>Pol91</t>
  </si>
  <si>
    <t>Pol92</t>
  </si>
  <si>
    <t>Pol93</t>
  </si>
  <si>
    <t>Pol94</t>
  </si>
  <si>
    <t>Pol95</t>
  </si>
  <si>
    <t>Pol96</t>
  </si>
  <si>
    <t>Pol97</t>
  </si>
  <si>
    <t>Pol98</t>
  </si>
  <si>
    <t>Pol99</t>
  </si>
  <si>
    <t>Pol100</t>
  </si>
  <si>
    <t>Pol101</t>
  </si>
  <si>
    <t>Pol102</t>
  </si>
  <si>
    <t>Pol103</t>
  </si>
  <si>
    <t>Pol104</t>
  </si>
  <si>
    <t>Pol105</t>
  </si>
  <si>
    <t>210</t>
  </si>
  <si>
    <t>Pol106</t>
  </si>
  <si>
    <t>212</t>
  </si>
  <si>
    <t>Pol107</t>
  </si>
  <si>
    <t>214</t>
  </si>
  <si>
    <t>Pol108</t>
  </si>
  <si>
    <t>216</t>
  </si>
  <si>
    <t>Pol109</t>
  </si>
  <si>
    <t>218</t>
  </si>
  <si>
    <t>Pol110</t>
  </si>
  <si>
    <t>220</t>
  </si>
  <si>
    <t>Pol111</t>
  </si>
  <si>
    <t>222</t>
  </si>
  <si>
    <t>Pol112</t>
  </si>
  <si>
    <t>224</t>
  </si>
  <si>
    <t>Pol113</t>
  </si>
  <si>
    <t>226</t>
  </si>
  <si>
    <t>Pol114</t>
  </si>
  <si>
    <t>228</t>
  </si>
  <si>
    <t>Pol115</t>
  </si>
  <si>
    <t>230</t>
  </si>
  <si>
    <t>Pol116</t>
  </si>
  <si>
    <t>232</t>
  </si>
  <si>
    <t>Pol117</t>
  </si>
  <si>
    <t>234</t>
  </si>
  <si>
    <t>Pol118</t>
  </si>
  <si>
    <t>236</t>
  </si>
  <si>
    <t>Pol119</t>
  </si>
  <si>
    <t>238</t>
  </si>
  <si>
    <t>Pol120</t>
  </si>
  <si>
    <t>240</t>
  </si>
  <si>
    <t>Pol121</t>
  </si>
  <si>
    <t>242</t>
  </si>
  <si>
    <t>Pol122</t>
  </si>
  <si>
    <t>244</t>
  </si>
  <si>
    <t>Pol123</t>
  </si>
  <si>
    <t>246</t>
  </si>
  <si>
    <t>Pol124</t>
  </si>
  <si>
    <t>248</t>
  </si>
  <si>
    <t>Pol125</t>
  </si>
  <si>
    <t>250</t>
  </si>
  <si>
    <t>Pol126</t>
  </si>
  <si>
    <t>252</t>
  </si>
  <si>
    <t>Pol127</t>
  </si>
  <si>
    <t>254</t>
  </si>
  <si>
    <t>Pol128</t>
  </si>
  <si>
    <t>256</t>
  </si>
  <si>
    <t>Pol129</t>
  </si>
  <si>
    <t>258</t>
  </si>
  <si>
    <t>Pol130</t>
  </si>
  <si>
    <t>260</t>
  </si>
  <si>
    <t>Pol131</t>
  </si>
  <si>
    <t>262</t>
  </si>
  <si>
    <t>Pol132</t>
  </si>
  <si>
    <t>264</t>
  </si>
  <si>
    <t>Pol133</t>
  </si>
  <si>
    <t>266</t>
  </si>
  <si>
    <t>Pol134</t>
  </si>
  <si>
    <t>268</t>
  </si>
  <si>
    <t>Pol135</t>
  </si>
  <si>
    <t>Oživení elektroinstalace</t>
  </si>
  <si>
    <t>270</t>
  </si>
  <si>
    <t>Pol136</t>
  </si>
  <si>
    <t>Montáž skříňového rozváděče</t>
  </si>
  <si>
    <t>272</t>
  </si>
  <si>
    <t>Pol137</t>
  </si>
  <si>
    <t>Průraz zdi</t>
  </si>
  <si>
    <t>274</t>
  </si>
  <si>
    <t>Pol138</t>
  </si>
  <si>
    <t>Sekání (řezání) drážky 3x3cm</t>
  </si>
  <si>
    <t>276</t>
  </si>
  <si>
    <t>Pol139</t>
  </si>
  <si>
    <t>Sekání rýhy cihla 7x7 cm</t>
  </si>
  <si>
    <t>278</t>
  </si>
  <si>
    <t>Pol140</t>
  </si>
  <si>
    <t>Ukončení kabelu 4x70 mm2</t>
  </si>
  <si>
    <t>280</t>
  </si>
  <si>
    <t>Pol141</t>
  </si>
  <si>
    <t>Ukončení kabelu do 5x16 mm2</t>
  </si>
  <si>
    <t>282</t>
  </si>
  <si>
    <t>Pol142</t>
  </si>
  <si>
    <t>Ukončení kabelu do 5x10 mm2</t>
  </si>
  <si>
    <t>284</t>
  </si>
  <si>
    <t>Pol143</t>
  </si>
  <si>
    <t>Ukončení kabelu do 5x6 mm2</t>
  </si>
  <si>
    <t>286</t>
  </si>
  <si>
    <t>Pol144</t>
  </si>
  <si>
    <t>Ukončení kabelu do 5x4 mm2</t>
  </si>
  <si>
    <t>288</t>
  </si>
  <si>
    <t>Pol145</t>
  </si>
  <si>
    <t>Ukončení šňůry se zapojením do 5x16 mm2</t>
  </si>
  <si>
    <t>290</t>
  </si>
  <si>
    <t>Pol146</t>
  </si>
  <si>
    <t>Ukončení šňůry se zapojením do 5x10 mm2</t>
  </si>
  <si>
    <t>292</t>
  </si>
  <si>
    <t>Pol147</t>
  </si>
  <si>
    <t>Ukončení šňůry se zapojením do 5x6 mm2</t>
  </si>
  <si>
    <t>294</t>
  </si>
  <si>
    <t>Pol148</t>
  </si>
  <si>
    <t>Ukončení šňůry se zapojením do 5x4 mm2</t>
  </si>
  <si>
    <t>296</t>
  </si>
  <si>
    <t>Pol149</t>
  </si>
  <si>
    <t>Ukončení vodiče 25 mm2 rozv.</t>
  </si>
  <si>
    <t>298</t>
  </si>
  <si>
    <t>Pol150</t>
  </si>
  <si>
    <t>Ukončení vodiče 16 mm2 rozv.</t>
  </si>
  <si>
    <t>300</t>
  </si>
  <si>
    <t>Pol151</t>
  </si>
  <si>
    <t>Ukončení vodiče 6 mm2 rozv.</t>
  </si>
  <si>
    <t>302</t>
  </si>
  <si>
    <t>Pol152</t>
  </si>
  <si>
    <t>Ukončení vodiče 2,5 mm2 rozv.</t>
  </si>
  <si>
    <t>304</t>
  </si>
  <si>
    <t>x3</t>
  </si>
  <si>
    <t>Dodávky - rozvaděč RP1.K</t>
  </si>
  <si>
    <t>Pol153</t>
  </si>
  <si>
    <t>Skříňový rozváděč 1000x2100x400 komplet</t>
  </si>
  <si>
    <t>306</t>
  </si>
  <si>
    <t>Pol154</t>
  </si>
  <si>
    <t>Přípojnice Cu 20/5</t>
  </si>
  <si>
    <t>308</t>
  </si>
  <si>
    <t>Pol155</t>
  </si>
  <si>
    <t>Propojovací systém</t>
  </si>
  <si>
    <t>310</t>
  </si>
  <si>
    <t>Pol156</t>
  </si>
  <si>
    <t>Jistič 250A-3P 36kA</t>
  </si>
  <si>
    <t>312</t>
  </si>
  <si>
    <t>Pol157</t>
  </si>
  <si>
    <t>Bloková svorka</t>
  </si>
  <si>
    <t>sada</t>
  </si>
  <si>
    <t>314</t>
  </si>
  <si>
    <t>Pol158</t>
  </si>
  <si>
    <t>Napěťová spoušť 230V AC</t>
  </si>
  <si>
    <t>316</t>
  </si>
  <si>
    <t>Pol159</t>
  </si>
  <si>
    <t>Pomocný spínač</t>
  </si>
  <si>
    <t>318</t>
  </si>
  <si>
    <t>Pol160</t>
  </si>
  <si>
    <t>Pojistkový odpojovač 22-3</t>
  </si>
  <si>
    <t>320</t>
  </si>
  <si>
    <t>Pol161</t>
  </si>
  <si>
    <t>Válcová pojistka 22 - 125A gG</t>
  </si>
  <si>
    <t>322</t>
  </si>
  <si>
    <t>Pol162</t>
  </si>
  <si>
    <t>Jistič 50B-3 10kA</t>
  </si>
  <si>
    <t>324</t>
  </si>
  <si>
    <t>Pol163</t>
  </si>
  <si>
    <t>Jistič 40B-3 10kA</t>
  </si>
  <si>
    <t>326</t>
  </si>
  <si>
    <t>Pol164</t>
  </si>
  <si>
    <t>Jistič 32B-3 10kA</t>
  </si>
  <si>
    <t>328</t>
  </si>
  <si>
    <t>Pol165</t>
  </si>
  <si>
    <t>Jistič 25B-3 10kA</t>
  </si>
  <si>
    <t>330</t>
  </si>
  <si>
    <t>Pol166</t>
  </si>
  <si>
    <t>Jistič 20B-3 10kA</t>
  </si>
  <si>
    <t>332</t>
  </si>
  <si>
    <t>Pol167</t>
  </si>
  <si>
    <t>Jistič 16B-3 10kA</t>
  </si>
  <si>
    <t>334</t>
  </si>
  <si>
    <t>Pol168</t>
  </si>
  <si>
    <t>Jistič 16C-3 10kA</t>
  </si>
  <si>
    <t>336</t>
  </si>
  <si>
    <t>Pol169</t>
  </si>
  <si>
    <t>Jistič 16B-1 10kA</t>
  </si>
  <si>
    <t>338</t>
  </si>
  <si>
    <t>Pol170</t>
  </si>
  <si>
    <t>Jistič 10B-1 10kA</t>
  </si>
  <si>
    <t>340</t>
  </si>
  <si>
    <t>Pol171</t>
  </si>
  <si>
    <t>Jistič 6B-1 10kA</t>
  </si>
  <si>
    <t>342</t>
  </si>
  <si>
    <t>Pol172</t>
  </si>
  <si>
    <t>Proudový chránič kombi 10B-1N-030A (10kA)</t>
  </si>
  <si>
    <t>344</t>
  </si>
  <si>
    <t>Pol173</t>
  </si>
  <si>
    <t>Proudový chránič kombi 16B-1N-030A (10kA)</t>
  </si>
  <si>
    <t>346</t>
  </si>
  <si>
    <t>Pol174</t>
  </si>
  <si>
    <t>Proudový chránič RCD-40-4-030A (10kA)</t>
  </si>
  <si>
    <t>348</t>
  </si>
  <si>
    <t>Pol175</t>
  </si>
  <si>
    <t>Stykač 25A-4P-230V AC</t>
  </si>
  <si>
    <t>350</t>
  </si>
  <si>
    <t>Pol176</t>
  </si>
  <si>
    <t>Spínací hodiny astro 16A-1P digitální</t>
  </si>
  <si>
    <t>352</t>
  </si>
  <si>
    <t>Pol177</t>
  </si>
  <si>
    <t>Svorka RSA 4 A</t>
  </si>
  <si>
    <t>354</t>
  </si>
  <si>
    <t>Pol178</t>
  </si>
  <si>
    <t>Vývodka do M32</t>
  </si>
  <si>
    <t>356</t>
  </si>
  <si>
    <t>x4</t>
  </si>
  <si>
    <t>Pol179</t>
  </si>
  <si>
    <t>DEMONTÁŽNÍ PRÁCE</t>
  </si>
  <si>
    <t>358</t>
  </si>
  <si>
    <t>X1</t>
  </si>
  <si>
    <t>Revize</t>
  </si>
  <si>
    <t>1925150451</t>
  </si>
  <si>
    <t>X2</t>
  </si>
  <si>
    <t>Demontážní práce</t>
  </si>
  <si>
    <t>-1309588408</t>
  </si>
  <si>
    <t>X3</t>
  </si>
  <si>
    <t>Podružný materiál 3%</t>
  </si>
  <si>
    <t>-568611914</t>
  </si>
  <si>
    <t>X4</t>
  </si>
  <si>
    <t>Zednické výpomoci 6%</t>
  </si>
  <si>
    <t>1778521791</t>
  </si>
  <si>
    <t>X5</t>
  </si>
  <si>
    <t>GZS 4,2%</t>
  </si>
  <si>
    <t>-1006612715</t>
  </si>
  <si>
    <t>X6</t>
  </si>
  <si>
    <t>Přesun 1%</t>
  </si>
  <si>
    <t>-1928766028</t>
  </si>
  <si>
    <t>X7</t>
  </si>
  <si>
    <t>Dopravné 3,6%</t>
  </si>
  <si>
    <t>639656391</t>
  </si>
  <si>
    <t>G - Přípojka splaškové kanalizace</t>
  </si>
  <si>
    <t xml:space="preserve">    5 - Komunikace pozemní</t>
  </si>
  <si>
    <t>113107123</t>
  </si>
  <si>
    <t>Odstranění podkladu pl do 50 m2 z kameniva drceného tl 300 mm</t>
  </si>
  <si>
    <t>1388524132</t>
  </si>
  <si>
    <t>113107142</t>
  </si>
  <si>
    <t>Odstranění podkladu pl do 50 m2 živičných tl 100 mm</t>
  </si>
  <si>
    <t>-1108668044</t>
  </si>
  <si>
    <t>132254101</t>
  </si>
  <si>
    <t>Hloubení rýh zapažených š do 800 mm v hornině třídy těžitelnosti I skupiny 3 objem do 20 m3 strojně</t>
  </si>
  <si>
    <t>1816023546</t>
  </si>
  <si>
    <t>0,8*1,5*9</t>
  </si>
  <si>
    <t>131251201</t>
  </si>
  <si>
    <t>Hloubení jam zapažených v hornině třídy těžitelnosti I skupiny 3 objem do 20 m3 strojně</t>
  </si>
  <si>
    <t>-2051979969</t>
  </si>
  <si>
    <t>Jáma pro lapol a napojení</t>
  </si>
  <si>
    <t>1,5*1,5*1,5*2</t>
  </si>
  <si>
    <t>229385236</t>
  </si>
  <si>
    <t>úsek z objektu k lapolu kopat ručně - kolize s plynem</t>
  </si>
  <si>
    <t>6*0,8*1,5</t>
  </si>
  <si>
    <t>151101101</t>
  </si>
  <si>
    <t>Zřízení příložného pažení a rozepření stěn rýh hl do 2 m</t>
  </si>
  <si>
    <t>619406945</t>
  </si>
  <si>
    <t>Venkovní kanalizace</t>
  </si>
  <si>
    <t>20*2*1,5</t>
  </si>
  <si>
    <t>151101111</t>
  </si>
  <si>
    <t>Odstranění příložného pažení a rozepření stěn rýh hl do 2 m</t>
  </si>
  <si>
    <t>-41378926</t>
  </si>
  <si>
    <t>-1618113377</t>
  </si>
  <si>
    <t>19331178</t>
  </si>
  <si>
    <t>7,44*20 'Přepočtené koeficientem množství</t>
  </si>
  <si>
    <t>-1641700789</t>
  </si>
  <si>
    <t>7,44*2,5 'Přepočtené koeficientem množství</t>
  </si>
  <si>
    <t>174101101</t>
  </si>
  <si>
    <t>Zásyp jam, šachet rýh nebo kolem objektů sypaninou se zhutněním</t>
  </si>
  <si>
    <t>386927128</t>
  </si>
  <si>
    <t>10,8+6,75-7,44</t>
  </si>
  <si>
    <t>1739581716</t>
  </si>
  <si>
    <t>Lože pod potrubí tl150mm, obsyp a zásyp potrubí 300mm nad hrdla, podsyp pod lapol</t>
  </si>
  <si>
    <t>(9,5+6,0)*0,8*0,6+1,2*1,2*0,5</t>
  </si>
  <si>
    <t>1355775645</t>
  </si>
  <si>
    <t>8,16*1,7 'Přepočtené koeficientem množství</t>
  </si>
  <si>
    <t>386131114</t>
  </si>
  <si>
    <t>Montáž odlučovače tuků a olejů polyetylenového průtoku 7 l/s</t>
  </si>
  <si>
    <t>1680365313</t>
  </si>
  <si>
    <t>594321500R</t>
  </si>
  <si>
    <t>lapák tuků PE např. ACO LIPUMAX-P NS7, objem 730 l, pachotěsný, včetně prodloužení, zákrytové desky a poklopu, základní provedení</t>
  </si>
  <si>
    <t>-104539295</t>
  </si>
  <si>
    <t>Komunikace pozemní</t>
  </si>
  <si>
    <t>564681111</t>
  </si>
  <si>
    <t>Podklad z kameniva hrubého drceného vel. 63-125 mm tl 300 mm</t>
  </si>
  <si>
    <t>1504450804</t>
  </si>
  <si>
    <t>576156311</t>
  </si>
  <si>
    <t>Asfaltový koberec otevřený AKO 16 (AKOH) tl 60 mm š do 3 m z nemodifikovaného asfaltu</t>
  </si>
  <si>
    <t>-1384128000</t>
  </si>
  <si>
    <t>871315221</t>
  </si>
  <si>
    <t>Kanalizační potrubí z tvrdého PVC jednovrstvé tuhost třídy SN8 DN 160</t>
  </si>
  <si>
    <t>2006770728</t>
  </si>
  <si>
    <t>894812612</t>
  </si>
  <si>
    <t>Vyříznutí a utěsnění otvoru ve stěně šachty DN 160</t>
  </si>
  <si>
    <t>-1785010955</t>
  </si>
  <si>
    <t>X001</t>
  </si>
  <si>
    <t>D+M Dodávka a montáž pryžového sedla, vsazení do vyvrtaného otvoru</t>
  </si>
  <si>
    <t>172732515</t>
  </si>
  <si>
    <t>919735112</t>
  </si>
  <si>
    <t>Řezání stávajícího živičného krytu hl do 100 mm</t>
  </si>
  <si>
    <t>1875960003</t>
  </si>
  <si>
    <t>Odvoz suti a vybouraných hmot na skládku nebo meziskládku do 1 km se složením</t>
  </si>
  <si>
    <t>-2102258631</t>
  </si>
  <si>
    <t>-677030785</t>
  </si>
  <si>
    <t>6,6*35 'Přepočtené koeficientem množství</t>
  </si>
  <si>
    <t>997013871</t>
  </si>
  <si>
    <t>Poplatek za předání recyklačnímu zařízení stavebního odpadu směsného stavebního a demoličního kód odpadu 17 09 04</t>
  </si>
  <si>
    <t>-1138500180</t>
  </si>
  <si>
    <t>-1682983023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</si>
  <si>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</si>
  <si>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</si>
  <si>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</si>
  <si>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</si>
  <si>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VRN9 - Ostatní náklady</t>
  </si>
  <si>
    <t>VRN1</t>
  </si>
  <si>
    <t>Průzkumné, geodetické a projektové práce</t>
  </si>
  <si>
    <t>012103000</t>
  </si>
  <si>
    <t>Vytýčení a ochrana stávajících inženýrských sítí na staveništi</t>
  </si>
  <si>
    <t>soub</t>
  </si>
  <si>
    <t>-204781529</t>
  </si>
  <si>
    <t>Poznámka k položce:_x000d_
Poznámka k položce: 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t>
  </si>
  <si>
    <t>012303000</t>
  </si>
  <si>
    <t>Geodetické práce po výstavbě</t>
  </si>
  <si>
    <t>-1105268193</t>
  </si>
  <si>
    <t>Poznámka k položce:_x000d_
Poznámka k položce: Náklady na zpracování geodetické dokumentace stavby pro potřeby digitální technické mapy v rozsahu, formě a za podmínek vyhlášky č. 393/2020 Sb., o digitální technické mapě kraje.</t>
  </si>
  <si>
    <t>013254000</t>
  </si>
  <si>
    <t>Dokumentace skutečného provedení stavby</t>
  </si>
  <si>
    <t>300013715</t>
  </si>
  <si>
    <t xml:space="preserve">Poznámka k položce:_x000d_
Poznámka k položce: Náklady na vyhotovení dokumentace skutečného provedení stavby a její předání objednateli ve dvou listinných vyhotoveních a jednom digitálním vyhotovení na datovém nosiči (textová část ve formátu DOC a PDF,  výkresová část ve formátu DWG a PDF)</t>
  </si>
  <si>
    <t>VRN3</t>
  </si>
  <si>
    <t>Zařízení staveniště</t>
  </si>
  <si>
    <t>031002000</t>
  </si>
  <si>
    <t>Související práce pro zařízení staveniště</t>
  </si>
  <si>
    <t>-1776817873</t>
  </si>
  <si>
    <t>032002000</t>
  </si>
  <si>
    <t>Vybavení staveniště</t>
  </si>
  <si>
    <t>1607522602</t>
  </si>
  <si>
    <t>Poznámka k položce:_x000d_
Poznámka k položce: Veškeré náklady na vybudování a zajištění zařízení staveniště a jeho provoz včetně skládky a meziskládky materiálu.</t>
  </si>
  <si>
    <t>033002000</t>
  </si>
  <si>
    <t>Připojení staveniště na inženýrské sítě</t>
  </si>
  <si>
    <t>-1539938691</t>
  </si>
  <si>
    <t>034002000</t>
  </si>
  <si>
    <t>Zabezpečení staveniště</t>
  </si>
  <si>
    <t>-370744965</t>
  </si>
  <si>
    <t>039002000</t>
  </si>
  <si>
    <t>Zrušení zařízení staveniště</t>
  </si>
  <si>
    <t>1542884727</t>
  </si>
  <si>
    <t>Poznámka k položce:_x000d_
Poznámka k položce: Cena je včetně uvedení ploch staveniště do původního stavu.</t>
  </si>
  <si>
    <t>VRN5</t>
  </si>
  <si>
    <t>Finanční náklady</t>
  </si>
  <si>
    <t>051002001</t>
  </si>
  <si>
    <t>Pojištění dodavatele a pojištění díla</t>
  </si>
  <si>
    <t>-2025601389</t>
  </si>
  <si>
    <t>Poznámka k položce:_x000d_
Poznámka k položce: Náklady spojené s povinným pojištěním dodavatele nebo stavebního díla či jeho části, v rozsahu obchodních podmínek.</t>
  </si>
  <si>
    <t>056002001</t>
  </si>
  <si>
    <t>Bankovní záruky za řádné provedení díla</t>
  </si>
  <si>
    <t>-818827529</t>
  </si>
  <si>
    <t>Poznámka k položce:_x000d_
Poznámka k položce: Náklady zhotovitele spojené se zabezpečením a poskytnutím zajišťovacích bankovních záruk za řádné provedení díla, jak je zadavatel požaduje v obchodních podmínkách.</t>
  </si>
  <si>
    <t>056002002</t>
  </si>
  <si>
    <t>Bankovní záruky za splnění záručních podmínek</t>
  </si>
  <si>
    <t>1061222364</t>
  </si>
  <si>
    <t>Poznámka k položce:_x000d_
Poznámka k položce: Náklady zhotovitele spojené se zabezpečením a poskytnutím zajišťovacích bankovních záruk za splnění záručních podmínek, jak je zadavatel požaduje v obchodních podmínkách.</t>
  </si>
  <si>
    <t>VRN9</t>
  </si>
  <si>
    <t>Ostatní náklady</t>
  </si>
  <si>
    <t>005211010</t>
  </si>
  <si>
    <t>Předání a převzetí staveniště</t>
  </si>
  <si>
    <t>-665470086</t>
  </si>
  <si>
    <t>Poznámka k položce:_x000d_
Poznámka k položce: Náklady spojené s účastí zhotovitele na předání a převzetí staveniště.</t>
  </si>
  <si>
    <t>005211080</t>
  </si>
  <si>
    <t>Bezpečnostní a hygienická opatření na staveništi</t>
  </si>
  <si>
    <t>-259461785</t>
  </si>
  <si>
    <t>Poznámka k položce:_x000d_
Poznámka k položce: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</si>
  <si>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005241090</t>
  </si>
  <si>
    <t>Předání a převzetí díla</t>
  </si>
  <si>
    <t>-505730960</t>
  </si>
  <si>
    <t>Poznámka k položce:_x000d_
Poznámka k položce: Náklady zhotovitele, které vzniknou v souvislosti s povinnostmi zhotovitele při předání a převzetí díla.</t>
  </si>
  <si>
    <t>091504000</t>
  </si>
  <si>
    <t xml:space="preserve">Náklady související s propagační  činností</t>
  </si>
  <si>
    <t>-1721764361</t>
  </si>
  <si>
    <t>Poznámka k položce:_x000d_
Poznámka k položce: Dodávka a montáž celobarevného informačního panelu k označení staveniště, materiál pro venkovní prostředí, velikost cca 1 x 1,5 m, textový obsah dle upřesní zadavatel před zahájením realizace stavby.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</si>
</sst>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102024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kuchyně a jídelny v hlavním objektu Středního odborného učiliště opravárenského Králíky - REVIZE 2024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Králíky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27. 3. 2024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Střední odborné učiliště opravárenské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Ing. Pavel Švestka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ROUND(SUM(AS95:AS102),2)</f>
        <v>0</v>
      </c>
      <c r="AT94" s="114">
        <f>ROUND(SUM(AV94:AW94),2)</f>
        <v>0</v>
      </c>
      <c r="AU94" s="115">
        <f>ROUND(SUM(AU95:AU102),5)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ROUND(SUM(AZ95:AZ102),2)</f>
        <v>0</v>
      </c>
      <c r="BA94" s="114">
        <f>ROUND(SUM(BA95:BA102),2)</f>
        <v>0</v>
      </c>
      <c r="BB94" s="114">
        <f>ROUND(SUM(BB95:BB102),2)</f>
        <v>0</v>
      </c>
      <c r="BC94" s="114">
        <f>ROUND(SUM(BC95:BC102),2)</f>
        <v>0</v>
      </c>
      <c r="BD94" s="116">
        <f>ROUND(SUM(BD95:BD102),2)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'A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'A - Stavební část'!P138</f>
        <v>0</v>
      </c>
      <c r="AV95" s="128">
        <f>'A - Stavební část'!J33</f>
        <v>0</v>
      </c>
      <c r="AW95" s="128">
        <f>'A - Stavební část'!J34</f>
        <v>0</v>
      </c>
      <c r="AX95" s="128">
        <f>'A - Stavební část'!J35</f>
        <v>0</v>
      </c>
      <c r="AY95" s="128">
        <f>'A - Stavební část'!J36</f>
        <v>0</v>
      </c>
      <c r="AZ95" s="128">
        <f>'A - Stavební část'!F33</f>
        <v>0</v>
      </c>
      <c r="BA95" s="128">
        <f>'A - Stavební část'!F34</f>
        <v>0</v>
      </c>
      <c r="BB95" s="128">
        <f>'A - Stavební část'!F35</f>
        <v>0</v>
      </c>
      <c r="BC95" s="128">
        <f>'A - Stavební část'!F36</f>
        <v>0</v>
      </c>
      <c r="BD95" s="130">
        <f>'A - Stavební část'!F37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'B - ZTI - vodovod a kanal...'!J30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'B - ZTI - vodovod a kanal...'!P128</f>
        <v>0</v>
      </c>
      <c r="AV96" s="128">
        <f>'B - ZTI - vodovod a kanal...'!J33</f>
        <v>0</v>
      </c>
      <c r="AW96" s="128">
        <f>'B - ZTI - vodovod a kanal...'!J34</f>
        <v>0</v>
      </c>
      <c r="AX96" s="128">
        <f>'B - ZTI - vodovod a kanal...'!J35</f>
        <v>0</v>
      </c>
      <c r="AY96" s="128">
        <f>'B - ZTI - vodovod a kanal...'!J36</f>
        <v>0</v>
      </c>
      <c r="AZ96" s="128">
        <f>'B - ZTI - vodovod a kanal...'!F33</f>
        <v>0</v>
      </c>
      <c r="BA96" s="128">
        <f>'B - ZTI - vodovod a kanal...'!F34</f>
        <v>0</v>
      </c>
      <c r="BB96" s="128">
        <f>'B - ZTI - vodovod a kanal...'!F35</f>
        <v>0</v>
      </c>
      <c r="BC96" s="128">
        <f>'B - ZTI - vodovod a kanal...'!F36</f>
        <v>0</v>
      </c>
      <c r="BD96" s="130">
        <f>'B - ZTI - vodovod a kanal...'!F37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'C - Vytápění'!J30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'C - Vytápění'!P127</f>
        <v>0</v>
      </c>
      <c r="AV97" s="128">
        <f>'C - Vytápění'!J33</f>
        <v>0</v>
      </c>
      <c r="AW97" s="128">
        <f>'C - Vytápění'!J34</f>
        <v>0</v>
      </c>
      <c r="AX97" s="128">
        <f>'C - Vytápění'!J35</f>
        <v>0</v>
      </c>
      <c r="AY97" s="128">
        <f>'C - Vytápění'!J36</f>
        <v>0</v>
      </c>
      <c r="AZ97" s="128">
        <f>'C - Vytápění'!F33</f>
        <v>0</v>
      </c>
      <c r="BA97" s="128">
        <f>'C - Vytápění'!F34</f>
        <v>0</v>
      </c>
      <c r="BB97" s="128">
        <f>'C - Vytápění'!F35</f>
        <v>0</v>
      </c>
      <c r="BC97" s="128">
        <f>'C - Vytápění'!F36</f>
        <v>0</v>
      </c>
      <c r="BD97" s="130">
        <f>'C - Vytápění'!F37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77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'D - Plyn'!J30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'D - Plyn'!P123</f>
        <v>0</v>
      </c>
      <c r="AV98" s="128">
        <f>'D - Plyn'!J33</f>
        <v>0</v>
      </c>
      <c r="AW98" s="128">
        <f>'D - Plyn'!J34</f>
        <v>0</v>
      </c>
      <c r="AX98" s="128">
        <f>'D - Plyn'!J35</f>
        <v>0</v>
      </c>
      <c r="AY98" s="128">
        <f>'D - Plyn'!J36</f>
        <v>0</v>
      </c>
      <c r="AZ98" s="128">
        <f>'D - Plyn'!F33</f>
        <v>0</v>
      </c>
      <c r="BA98" s="128">
        <f>'D - Plyn'!F34</f>
        <v>0</v>
      </c>
      <c r="BB98" s="128">
        <f>'D - Plyn'!F35</f>
        <v>0</v>
      </c>
      <c r="BC98" s="128">
        <f>'D - Plyn'!F36</f>
        <v>0</v>
      </c>
      <c r="BD98" s="130">
        <f>'D - Plyn'!F37</f>
        <v>0</v>
      </c>
      <c r="BE98" s="7"/>
      <c r="BT98" s="131" t="s">
        <v>86</v>
      </c>
      <c r="BV98" s="131" t="s">
        <v>80</v>
      </c>
      <c r="BW98" s="131" t="s">
        <v>96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'E - Vzduchotechnika'!J30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'E - Vzduchotechnika'!P119</f>
        <v>0</v>
      </c>
      <c r="AV99" s="128">
        <f>'E - Vzduchotechnika'!J33</f>
        <v>0</v>
      </c>
      <c r="AW99" s="128">
        <f>'E - Vzduchotechnika'!J34</f>
        <v>0</v>
      </c>
      <c r="AX99" s="128">
        <f>'E - Vzduchotechnika'!J35</f>
        <v>0</v>
      </c>
      <c r="AY99" s="128">
        <f>'E - Vzduchotechnika'!J36</f>
        <v>0</v>
      </c>
      <c r="AZ99" s="128">
        <f>'E - Vzduchotechnika'!F33</f>
        <v>0</v>
      </c>
      <c r="BA99" s="128">
        <f>'E - Vzduchotechnika'!F34</f>
        <v>0</v>
      </c>
      <c r="BB99" s="128">
        <f>'E - Vzduchotechnika'!F35</f>
        <v>0</v>
      </c>
      <c r="BC99" s="128">
        <f>'E - Vzduchotechnika'!F36</f>
        <v>0</v>
      </c>
      <c r="BD99" s="130">
        <f>'E - Vzduchotechnika'!F37</f>
        <v>0</v>
      </c>
      <c r="BE99" s="7"/>
      <c r="BT99" s="131" t="s">
        <v>86</v>
      </c>
      <c r="BV99" s="131" t="s">
        <v>80</v>
      </c>
      <c r="BW99" s="131" t="s">
        <v>99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100</v>
      </c>
      <c r="E100" s="122"/>
      <c r="F100" s="122"/>
      <c r="G100" s="122"/>
      <c r="H100" s="122"/>
      <c r="I100" s="123"/>
      <c r="J100" s="122" t="s">
        <v>101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'F - Elektroinstalace'!J30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'F - Elektroinstalace'!P120</f>
        <v>0</v>
      </c>
      <c r="AV100" s="128">
        <f>'F - Elektroinstalace'!J33</f>
        <v>0</v>
      </c>
      <c r="AW100" s="128">
        <f>'F - Elektroinstalace'!J34</f>
        <v>0</v>
      </c>
      <c r="AX100" s="128">
        <f>'F - Elektroinstalace'!J35</f>
        <v>0</v>
      </c>
      <c r="AY100" s="128">
        <f>'F - Elektroinstalace'!J36</f>
        <v>0</v>
      </c>
      <c r="AZ100" s="128">
        <f>'F - Elektroinstalace'!F33</f>
        <v>0</v>
      </c>
      <c r="BA100" s="128">
        <f>'F - Elektroinstalace'!F34</f>
        <v>0</v>
      </c>
      <c r="BB100" s="128">
        <f>'F - Elektroinstalace'!F35</f>
        <v>0</v>
      </c>
      <c r="BC100" s="128">
        <f>'F - Elektroinstalace'!F36</f>
        <v>0</v>
      </c>
      <c r="BD100" s="130">
        <f>'F - Elektroinstalace'!F37</f>
        <v>0</v>
      </c>
      <c r="BE100" s="7"/>
      <c r="BT100" s="131" t="s">
        <v>86</v>
      </c>
      <c r="BV100" s="131" t="s">
        <v>80</v>
      </c>
      <c r="BW100" s="131" t="s">
        <v>102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103</v>
      </c>
      <c r="E101" s="122"/>
      <c r="F101" s="122"/>
      <c r="G101" s="122"/>
      <c r="H101" s="122"/>
      <c r="I101" s="123"/>
      <c r="J101" s="122" t="s">
        <v>104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'G - Přípojka splaškové ka...'!J30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'G - Přípojka splaškové ka...'!P124</f>
        <v>0</v>
      </c>
      <c r="AV101" s="128">
        <f>'G - Přípojka splaškové ka...'!J33</f>
        <v>0</v>
      </c>
      <c r="AW101" s="128">
        <f>'G - Přípojka splaškové ka...'!J34</f>
        <v>0</v>
      </c>
      <c r="AX101" s="128">
        <f>'G - Přípojka splaškové ka...'!J35</f>
        <v>0</v>
      </c>
      <c r="AY101" s="128">
        <f>'G - Přípojka splaškové ka...'!J36</f>
        <v>0</v>
      </c>
      <c r="AZ101" s="128">
        <f>'G - Přípojka splaškové ka...'!F33</f>
        <v>0</v>
      </c>
      <c r="BA101" s="128">
        <f>'G - Přípojka splaškové ka...'!F34</f>
        <v>0</v>
      </c>
      <c r="BB101" s="128">
        <f>'G - Přípojka splaškové ka...'!F35</f>
        <v>0</v>
      </c>
      <c r="BC101" s="128">
        <f>'G - Přípojka splaškové ka...'!F36</f>
        <v>0</v>
      </c>
      <c r="BD101" s="130">
        <f>'G - Přípojka splaškové ka...'!F37</f>
        <v>0</v>
      </c>
      <c r="BE101" s="7"/>
      <c r="BT101" s="131" t="s">
        <v>86</v>
      </c>
      <c r="BV101" s="131" t="s">
        <v>80</v>
      </c>
      <c r="BW101" s="131" t="s">
        <v>105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106</v>
      </c>
      <c r="E102" s="122"/>
      <c r="F102" s="122"/>
      <c r="G102" s="122"/>
      <c r="H102" s="122"/>
      <c r="I102" s="123"/>
      <c r="J102" s="122" t="s">
        <v>107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'VRN - Vedlejší rozpočtové...'!J30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32">
        <v>0</v>
      </c>
      <c r="AT102" s="133">
        <f>ROUND(SUM(AV102:AW102),2)</f>
        <v>0</v>
      </c>
      <c r="AU102" s="134">
        <f>'VRN - Vedlejší rozpočtové...'!P121</f>
        <v>0</v>
      </c>
      <c r="AV102" s="133">
        <f>'VRN - Vedlejší rozpočtové...'!J33</f>
        <v>0</v>
      </c>
      <c r="AW102" s="133">
        <f>'VRN - Vedlejší rozpočtové...'!J34</f>
        <v>0</v>
      </c>
      <c r="AX102" s="133">
        <f>'VRN - Vedlejší rozpočtové...'!J35</f>
        <v>0</v>
      </c>
      <c r="AY102" s="133">
        <f>'VRN - Vedlejší rozpočtové...'!J36</f>
        <v>0</v>
      </c>
      <c r="AZ102" s="133">
        <f>'VRN - Vedlejší rozpočtové...'!F33</f>
        <v>0</v>
      </c>
      <c r="BA102" s="133">
        <f>'VRN - Vedlejší rozpočtové...'!F34</f>
        <v>0</v>
      </c>
      <c r="BB102" s="133">
        <f>'VRN - Vedlejší rozpočtové...'!F35</f>
        <v>0</v>
      </c>
      <c r="BC102" s="133">
        <f>'VRN - Vedlejší rozpočtové...'!F36</f>
        <v>0</v>
      </c>
      <c r="BD102" s="135">
        <f>'VRN - Vedlejší rozpočtové...'!F37</f>
        <v>0</v>
      </c>
      <c r="BE102" s="7"/>
      <c r="BT102" s="131" t="s">
        <v>86</v>
      </c>
      <c r="BV102" s="131" t="s">
        <v>80</v>
      </c>
      <c r="BW102" s="131" t="s">
        <v>108</v>
      </c>
      <c r="BX102" s="131" t="s">
        <v>5</v>
      </c>
      <c r="CL102" s="131" t="s">
        <v>1</v>
      </c>
      <c r="CM102" s="131" t="s">
        <v>88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iv2WsWhDS2830RUlq9thFG3LslxJLR3xyn4Ia87osvmEW7Db3FB7udK6lFRtAVsB+NBGnujU4XZN7allC5wfSg==" hashValue="ZrecWZpnNpRdUOqH1+qYuXYQDADPA9gZH37q/+BIWDE/oRphIn/VvOf11h7+adjZrk6ddybLA/9YjS2N7j/rJg==" algorithmName="SHA-512" password="8DD4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 - Stavební část'!C2" display="/"/>
    <hyperlink ref="A96" location="'B - ZTI - vodovod a kanal...'!C2" display="/"/>
    <hyperlink ref="A97" location="'C - Vytápění'!C2" display="/"/>
    <hyperlink ref="A98" location="'D - Plyn'!C2" display="/"/>
    <hyperlink ref="A99" location="'E - Vzduchotechnika'!C2" display="/"/>
    <hyperlink ref="A100" location="'F - Elektroinstalace'!C2" display="/"/>
    <hyperlink ref="A101" location="'G - Přípojka splaškové ka...'!C2" display="/"/>
    <hyperlink ref="A10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ROUND((SUM(BE138:BE974)),  2)</f>
        <v>0</v>
      </c>
      <c r="G33" s="38"/>
      <c r="H33" s="38"/>
      <c r="I33" s="155">
        <v>0.20999999999999999</v>
      </c>
      <c r="J33" s="154">
        <f>ROUND(((SUM(BE138:BE974))*I33),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ROUND((SUM(BF138:BF974)),  2)</f>
        <v>0</v>
      </c>
      <c r="G34" s="38"/>
      <c r="H34" s="38"/>
      <c r="I34" s="155">
        <v>0.12</v>
      </c>
      <c r="J34" s="154">
        <f>ROUND(((SUM(BF138:BF974))*I34),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ROUND((SUM(BG138:BG974)),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ROUND((SUM(BH138:BH974)),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ROUND((SUM(BI138:BI974)),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A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Ing. Pavel Švestka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J138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J139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J140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119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120</v>
      </c>
      <c r="E100" s="188"/>
      <c r="F100" s="188"/>
      <c r="G100" s="188"/>
      <c r="H100" s="188"/>
      <c r="I100" s="188"/>
      <c r="J100" s="189">
        <f>J177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121</v>
      </c>
      <c r="E101" s="188"/>
      <c r="F101" s="188"/>
      <c r="G101" s="188"/>
      <c r="H101" s="188"/>
      <c r="I101" s="188"/>
      <c r="J101" s="189">
        <f>J233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122</v>
      </c>
      <c r="E102" s="188"/>
      <c r="F102" s="188"/>
      <c r="G102" s="188"/>
      <c r="H102" s="188"/>
      <c r="I102" s="188"/>
      <c r="J102" s="189">
        <f>J259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123</v>
      </c>
      <c r="E103" s="188"/>
      <c r="F103" s="188"/>
      <c r="G103" s="188"/>
      <c r="H103" s="188"/>
      <c r="I103" s="188"/>
      <c r="J103" s="189">
        <f>J411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124</v>
      </c>
      <c r="E104" s="188"/>
      <c r="F104" s="188"/>
      <c r="G104" s="188"/>
      <c r="H104" s="188"/>
      <c r="I104" s="188"/>
      <c r="J104" s="189">
        <f>J520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125</v>
      </c>
      <c r="E105" s="188"/>
      <c r="F105" s="188"/>
      <c r="G105" s="188"/>
      <c r="H105" s="188"/>
      <c r="I105" s="188"/>
      <c r="J105" s="189">
        <f>J529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9"/>
      <c r="C106" s="180"/>
      <c r="D106" s="181" t="s">
        <v>126</v>
      </c>
      <c r="E106" s="182"/>
      <c r="F106" s="182"/>
      <c r="G106" s="182"/>
      <c r="H106" s="182"/>
      <c r="I106" s="182"/>
      <c r="J106" s="183">
        <f>J531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5"/>
      <c r="C107" s="186"/>
      <c r="D107" s="187" t="s">
        <v>127</v>
      </c>
      <c r="E107" s="188"/>
      <c r="F107" s="188"/>
      <c r="G107" s="188"/>
      <c r="H107" s="188"/>
      <c r="I107" s="188"/>
      <c r="J107" s="189">
        <f>J532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128</v>
      </c>
      <c r="E108" s="188"/>
      <c r="F108" s="188"/>
      <c r="G108" s="188"/>
      <c r="H108" s="188"/>
      <c r="I108" s="188"/>
      <c r="J108" s="189">
        <f>J574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129</v>
      </c>
      <c r="E109" s="188"/>
      <c r="F109" s="188"/>
      <c r="G109" s="188"/>
      <c r="H109" s="188"/>
      <c r="I109" s="188"/>
      <c r="J109" s="189">
        <f>J693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130</v>
      </c>
      <c r="E110" s="188"/>
      <c r="F110" s="188"/>
      <c r="G110" s="188"/>
      <c r="H110" s="188"/>
      <c r="I110" s="188"/>
      <c r="J110" s="189">
        <f>J731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131</v>
      </c>
      <c r="E111" s="188"/>
      <c r="F111" s="188"/>
      <c r="G111" s="188"/>
      <c r="H111" s="188"/>
      <c r="I111" s="188"/>
      <c r="J111" s="189">
        <f>J751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132</v>
      </c>
      <c r="E112" s="188"/>
      <c r="F112" s="188"/>
      <c r="G112" s="188"/>
      <c r="H112" s="188"/>
      <c r="I112" s="188"/>
      <c r="J112" s="189">
        <f>J844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133</v>
      </c>
      <c r="E113" s="188"/>
      <c r="F113" s="188"/>
      <c r="G113" s="188"/>
      <c r="H113" s="188"/>
      <c r="I113" s="188"/>
      <c r="J113" s="189">
        <f>J911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134</v>
      </c>
      <c r="E114" s="188"/>
      <c r="F114" s="188"/>
      <c r="G114" s="188"/>
      <c r="H114" s="188"/>
      <c r="I114" s="188"/>
      <c r="J114" s="189">
        <f>J948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135</v>
      </c>
      <c r="E115" s="188"/>
      <c r="F115" s="188"/>
      <c r="G115" s="188"/>
      <c r="H115" s="188"/>
      <c r="I115" s="188"/>
      <c r="J115" s="189">
        <f>J961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9" customFormat="1" ht="24.96" customHeight="1">
      <c r="A116" s="9"/>
      <c r="B116" s="179"/>
      <c r="C116" s="180"/>
      <c r="D116" s="181" t="s">
        <v>136</v>
      </c>
      <c r="E116" s="182"/>
      <c r="F116" s="182"/>
      <c r="G116" s="182"/>
      <c r="H116" s="182"/>
      <c r="I116" s="182"/>
      <c r="J116" s="183">
        <f>J969</f>
        <v>0</v>
      </c>
      <c r="K116" s="180"/>
      <c r="L116" s="18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hidden="1" s="10" customFormat="1" ht="19.92" customHeight="1">
      <c r="A117" s="10"/>
      <c r="B117" s="185"/>
      <c r="C117" s="186"/>
      <c r="D117" s="187" t="s">
        <v>137</v>
      </c>
      <c r="E117" s="188"/>
      <c r="F117" s="188"/>
      <c r="G117" s="188"/>
      <c r="H117" s="188"/>
      <c r="I117" s="188"/>
      <c r="J117" s="189">
        <f>J970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9" customFormat="1" ht="24.96" customHeight="1">
      <c r="A118" s="9"/>
      <c r="B118" s="179"/>
      <c r="C118" s="180"/>
      <c r="D118" s="181" t="s">
        <v>138</v>
      </c>
      <c r="E118" s="182"/>
      <c r="F118" s="182"/>
      <c r="G118" s="182"/>
      <c r="H118" s="182"/>
      <c r="I118" s="182"/>
      <c r="J118" s="183">
        <f>J972</f>
        <v>0</v>
      </c>
      <c r="K118" s="180"/>
      <c r="L118" s="18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hidden="1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hidden="1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hidden="1"/>
    <row r="122" hidden="1"/>
    <row r="123" hidden="1"/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139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6.25" customHeight="1">
      <c r="A128" s="38"/>
      <c r="B128" s="39"/>
      <c r="C128" s="40"/>
      <c r="D128" s="40"/>
      <c r="E128" s="174" t="str">
        <f>E7</f>
        <v>Rekonstrukce kuchyně a jídelny v hlavním objektu Středního odborného učiliště opravárenského Králíky - REVIZE 2024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110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E9</f>
        <v>A - Stavební část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F12</f>
        <v>Králíky</v>
      </c>
      <c r="G132" s="40"/>
      <c r="H132" s="40"/>
      <c r="I132" s="32" t="s">
        <v>22</v>
      </c>
      <c r="J132" s="79" t="str">
        <f>IF(J12="","",J12)</f>
        <v>27. 3. 2024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E15</f>
        <v>Střední odborné učiliště opravárenské</v>
      </c>
      <c r="G134" s="40"/>
      <c r="H134" s="40"/>
      <c r="I134" s="32" t="s">
        <v>31</v>
      </c>
      <c r="J134" s="36" t="str">
        <f>E21</f>
        <v>Ing. Pavel Švestka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29</v>
      </c>
      <c r="D135" s="40"/>
      <c r="E135" s="40"/>
      <c r="F135" s="27" t="str">
        <f>IF(E18="","",E18)</f>
        <v>Vyplň údaj</v>
      </c>
      <c r="G135" s="40"/>
      <c r="H135" s="40"/>
      <c r="I135" s="32" t="s">
        <v>35</v>
      </c>
      <c r="J135" s="36" t="str">
        <f>E24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91"/>
      <c r="B137" s="192"/>
      <c r="C137" s="193" t="s">
        <v>140</v>
      </c>
      <c r="D137" s="194" t="s">
        <v>63</v>
      </c>
      <c r="E137" s="194" t="s">
        <v>59</v>
      </c>
      <c r="F137" s="194" t="s">
        <v>60</v>
      </c>
      <c r="G137" s="194" t="s">
        <v>141</v>
      </c>
      <c r="H137" s="194" t="s">
        <v>142</v>
      </c>
      <c r="I137" s="194" t="s">
        <v>143</v>
      </c>
      <c r="J137" s="194" t="s">
        <v>114</v>
      </c>
      <c r="K137" s="195" t="s">
        <v>144</v>
      </c>
      <c r="L137" s="196"/>
      <c r="M137" s="100" t="s">
        <v>1</v>
      </c>
      <c r="N137" s="101" t="s">
        <v>42</v>
      </c>
      <c r="O137" s="101" t="s">
        <v>145</v>
      </c>
      <c r="P137" s="101" t="s">
        <v>146</v>
      </c>
      <c r="Q137" s="101" t="s">
        <v>147</v>
      </c>
      <c r="R137" s="101" t="s">
        <v>148</v>
      </c>
      <c r="S137" s="101" t="s">
        <v>149</v>
      </c>
      <c r="T137" s="102" t="s">
        <v>150</v>
      </c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</row>
    <row r="138" s="2" customFormat="1" ht="22.8" customHeight="1">
      <c r="A138" s="38"/>
      <c r="B138" s="39"/>
      <c r="C138" s="107" t="s">
        <v>151</v>
      </c>
      <c r="D138" s="40"/>
      <c r="E138" s="40"/>
      <c r="F138" s="40"/>
      <c r="G138" s="40"/>
      <c r="H138" s="40"/>
      <c r="I138" s="40"/>
      <c r="J138" s="197">
        <f>BK138</f>
        <v>0</v>
      </c>
      <c r="K138" s="40"/>
      <c r="L138" s="44"/>
      <c r="M138" s="103"/>
      <c r="N138" s="198"/>
      <c r="O138" s="104"/>
      <c r="P138" s="199">
        <f>P139+P531+P969+P972</f>
        <v>0</v>
      </c>
      <c r="Q138" s="104"/>
      <c r="R138" s="199">
        <f>R139+R531+R969+R972</f>
        <v>202.78838214322352</v>
      </c>
      <c r="S138" s="104"/>
      <c r="T138" s="200">
        <f>T139+T531+T969+T972</f>
        <v>221.79136350000002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77</v>
      </c>
      <c r="AU138" s="17" t="s">
        <v>116</v>
      </c>
      <c r="BK138" s="201">
        <f>BK139+BK531+BK969+BK972</f>
        <v>0</v>
      </c>
    </row>
    <row r="139" s="12" customFormat="1" ht="25.92" customHeight="1">
      <c r="A139" s="12"/>
      <c r="B139" s="202"/>
      <c r="C139" s="203"/>
      <c r="D139" s="204" t="s">
        <v>77</v>
      </c>
      <c r="E139" s="205" t="s">
        <v>152</v>
      </c>
      <c r="F139" s="205" t="s">
        <v>153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P140+P150+P177+P233+P259+P411+P520+P529</f>
        <v>0</v>
      </c>
      <c r="Q139" s="210"/>
      <c r="R139" s="211">
        <f>R140+R150+R177+R233+R259+R411+R520+R529</f>
        <v>180.86780826968752</v>
      </c>
      <c r="S139" s="210"/>
      <c r="T139" s="212">
        <f>T140+T150+T177+T233+T259+T411+T520+T529</f>
        <v>215.80513500000001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86</v>
      </c>
      <c r="AT139" s="214" t="s">
        <v>77</v>
      </c>
      <c r="AU139" s="214" t="s">
        <v>78</v>
      </c>
      <c r="AY139" s="213" t="s">
        <v>154</v>
      </c>
      <c r="BK139" s="215">
        <f>BK140+BK150+BK177+BK233+BK259+BK411+BK520+BK529</f>
        <v>0</v>
      </c>
    </row>
    <row r="140" s="12" customFormat="1" ht="22.8" customHeight="1">
      <c r="A140" s="12"/>
      <c r="B140" s="202"/>
      <c r="C140" s="203"/>
      <c r="D140" s="204" t="s">
        <v>77</v>
      </c>
      <c r="E140" s="216" t="s">
        <v>86</v>
      </c>
      <c r="F140" s="216" t="s">
        <v>155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SUM(P141:P149)</f>
        <v>0</v>
      </c>
      <c r="Q140" s="210"/>
      <c r="R140" s="211">
        <f>SUM(R141:R149)</f>
        <v>0</v>
      </c>
      <c r="S140" s="210"/>
      <c r="T140" s="212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86</v>
      </c>
      <c r="AT140" s="214" t="s">
        <v>77</v>
      </c>
      <c r="AU140" s="214" t="s">
        <v>86</v>
      </c>
      <c r="AY140" s="213" t="s">
        <v>154</v>
      </c>
      <c r="BK140" s="215">
        <f>SUM(BK141:BK149)</f>
        <v>0</v>
      </c>
    </row>
    <row r="141" s="2" customFormat="1" ht="24.15" customHeight="1">
      <c r="A141" s="38"/>
      <c r="B141" s="39"/>
      <c r="C141" s="218" t="s">
        <v>86</v>
      </c>
      <c r="D141" s="218" t="s">
        <v>156</v>
      </c>
      <c r="E141" s="219" t="s">
        <v>157</v>
      </c>
      <c r="F141" s="220" t="s">
        <v>158</v>
      </c>
      <c r="G141" s="221" t="s">
        <v>159</v>
      </c>
      <c r="H141" s="222">
        <v>18.992000000000001</v>
      </c>
      <c r="I141" s="223"/>
      <c r="J141" s="224">
        <f>ROUND(I141*H141,2)</f>
        <v>0</v>
      </c>
      <c r="K141" s="220" t="s">
        <v>160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161</v>
      </c>
      <c r="AT141" s="229" t="s">
        <v>156</v>
      </c>
      <c r="AU141" s="229" t="s">
        <v>88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161</v>
      </c>
      <c r="BM141" s="229" t="s">
        <v>162</v>
      </c>
    </row>
    <row r="142" s="13" customFormat="1">
      <c r="A142" s="13"/>
      <c r="B142" s="231"/>
      <c r="C142" s="232"/>
      <c r="D142" s="233" t="s">
        <v>163</v>
      </c>
      <c r="E142" s="234" t="s">
        <v>1</v>
      </c>
      <c r="F142" s="235" t="s">
        <v>164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163</v>
      </c>
      <c r="AU142" s="241" t="s">
        <v>88</v>
      </c>
      <c r="AV142" s="13" t="s">
        <v>86</v>
      </c>
      <c r="AW142" s="13" t="s">
        <v>34</v>
      </c>
      <c r="AX142" s="13" t="s">
        <v>78</v>
      </c>
      <c r="AY142" s="241" t="s">
        <v>154</v>
      </c>
    </row>
    <row r="143" s="14" customFormat="1">
      <c r="A143" s="14"/>
      <c r="B143" s="242"/>
      <c r="C143" s="243"/>
      <c r="D143" s="233" t="s">
        <v>163</v>
      </c>
      <c r="E143" s="244" t="s">
        <v>1</v>
      </c>
      <c r="F143" s="245" t="s">
        <v>165</v>
      </c>
      <c r="G143" s="243"/>
      <c r="H143" s="246">
        <v>18.992000000000001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163</v>
      </c>
      <c r="AU143" s="252" t="s">
        <v>88</v>
      </c>
      <c r="AV143" s="14" t="s">
        <v>88</v>
      </c>
      <c r="AW143" s="14" t="s">
        <v>34</v>
      </c>
      <c r="AX143" s="14" t="s">
        <v>86</v>
      </c>
      <c r="AY143" s="252" t="s">
        <v>154</v>
      </c>
    </row>
    <row r="144" s="2" customFormat="1" ht="33" customHeight="1">
      <c r="A144" s="38"/>
      <c r="B144" s="39"/>
      <c r="C144" s="218" t="s">
        <v>88</v>
      </c>
      <c r="D144" s="218" t="s">
        <v>156</v>
      </c>
      <c r="E144" s="219" t="s">
        <v>166</v>
      </c>
      <c r="F144" s="220" t="s">
        <v>167</v>
      </c>
      <c r="G144" s="221" t="s">
        <v>159</v>
      </c>
      <c r="H144" s="222">
        <v>18.992000000000001</v>
      </c>
      <c r="I144" s="223"/>
      <c r="J144" s="224">
        <f>ROUND(I144*H144,2)</f>
        <v>0</v>
      </c>
      <c r="K144" s="220" t="s">
        <v>160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161</v>
      </c>
      <c r="AT144" s="229" t="s">
        <v>156</v>
      </c>
      <c r="AU144" s="229" t="s">
        <v>88</v>
      </c>
      <c r="AY144" s="17" t="s">
        <v>154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161</v>
      </c>
      <c r="BM144" s="229" t="s">
        <v>168</v>
      </c>
    </row>
    <row r="145" s="2" customFormat="1" ht="37.8" customHeight="1">
      <c r="A145" s="38"/>
      <c r="B145" s="39"/>
      <c r="C145" s="218" t="s">
        <v>169</v>
      </c>
      <c r="D145" s="218" t="s">
        <v>156</v>
      </c>
      <c r="E145" s="219" t="s">
        <v>170</v>
      </c>
      <c r="F145" s="220" t="s">
        <v>171</v>
      </c>
      <c r="G145" s="221" t="s">
        <v>159</v>
      </c>
      <c r="H145" s="222">
        <v>18.992000000000001</v>
      </c>
      <c r="I145" s="223"/>
      <c r="J145" s="224">
        <f>ROUND(I145*H145,2)</f>
        <v>0</v>
      </c>
      <c r="K145" s="220" t="s">
        <v>160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161</v>
      </c>
      <c r="AT145" s="229" t="s">
        <v>156</v>
      </c>
      <c r="AU145" s="229" t="s">
        <v>88</v>
      </c>
      <c r="AY145" s="17" t="s">
        <v>154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161</v>
      </c>
      <c r="BM145" s="229" t="s">
        <v>172</v>
      </c>
    </row>
    <row r="146" s="2" customFormat="1" ht="37.8" customHeight="1">
      <c r="A146" s="38"/>
      <c r="B146" s="39"/>
      <c r="C146" s="218" t="s">
        <v>161</v>
      </c>
      <c r="D146" s="218" t="s">
        <v>156</v>
      </c>
      <c r="E146" s="219" t="s">
        <v>173</v>
      </c>
      <c r="F146" s="220" t="s">
        <v>174</v>
      </c>
      <c r="G146" s="221" t="s">
        <v>159</v>
      </c>
      <c r="H146" s="222">
        <v>379.83999999999998</v>
      </c>
      <c r="I146" s="223"/>
      <c r="J146" s="224">
        <f>ROUND(I146*H146,2)</f>
        <v>0</v>
      </c>
      <c r="K146" s="220" t="s">
        <v>160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161</v>
      </c>
      <c r="AT146" s="229" t="s">
        <v>156</v>
      </c>
      <c r="AU146" s="229" t="s">
        <v>88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161</v>
      </c>
      <c r="BM146" s="229" t="s">
        <v>175</v>
      </c>
    </row>
    <row r="147" s="14" customFormat="1">
      <c r="A147" s="14"/>
      <c r="B147" s="242"/>
      <c r="C147" s="243"/>
      <c r="D147" s="233" t="s">
        <v>163</v>
      </c>
      <c r="E147" s="243"/>
      <c r="F147" s="245" t="s">
        <v>176</v>
      </c>
      <c r="G147" s="243"/>
      <c r="H147" s="246">
        <v>379.83999999999998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163</v>
      </c>
      <c r="AU147" s="252" t="s">
        <v>88</v>
      </c>
      <c r="AV147" s="14" t="s">
        <v>88</v>
      </c>
      <c r="AW147" s="14" t="s">
        <v>4</v>
      </c>
      <c r="AX147" s="14" t="s">
        <v>86</v>
      </c>
      <c r="AY147" s="252" t="s">
        <v>154</v>
      </c>
    </row>
    <row r="148" s="2" customFormat="1" ht="33" customHeight="1">
      <c r="A148" s="38"/>
      <c r="B148" s="39"/>
      <c r="C148" s="218" t="s">
        <v>177</v>
      </c>
      <c r="D148" s="218" t="s">
        <v>156</v>
      </c>
      <c r="E148" s="219" t="s">
        <v>178</v>
      </c>
      <c r="F148" s="220" t="s">
        <v>179</v>
      </c>
      <c r="G148" s="221" t="s">
        <v>180</v>
      </c>
      <c r="H148" s="222">
        <v>47.479999999999997</v>
      </c>
      <c r="I148" s="223"/>
      <c r="J148" s="224">
        <f>ROUND(I148*H148,2)</f>
        <v>0</v>
      </c>
      <c r="K148" s="220" t="s">
        <v>160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156</v>
      </c>
      <c r="AU148" s="229" t="s">
        <v>88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161</v>
      </c>
      <c r="BM148" s="229" t="s">
        <v>181</v>
      </c>
    </row>
    <row r="149" s="14" customFormat="1">
      <c r="A149" s="14"/>
      <c r="B149" s="242"/>
      <c r="C149" s="243"/>
      <c r="D149" s="233" t="s">
        <v>163</v>
      </c>
      <c r="E149" s="243"/>
      <c r="F149" s="245" t="s">
        <v>182</v>
      </c>
      <c r="G149" s="243"/>
      <c r="H149" s="246">
        <v>47.479999999999997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163</v>
      </c>
      <c r="AU149" s="252" t="s">
        <v>88</v>
      </c>
      <c r="AV149" s="14" t="s">
        <v>88</v>
      </c>
      <c r="AW149" s="14" t="s">
        <v>4</v>
      </c>
      <c r="AX149" s="14" t="s">
        <v>86</v>
      </c>
      <c r="AY149" s="252" t="s">
        <v>154</v>
      </c>
    </row>
    <row r="150" s="12" customFormat="1" ht="22.8" customHeight="1">
      <c r="A150" s="12"/>
      <c r="B150" s="202"/>
      <c r="C150" s="203"/>
      <c r="D150" s="204" t="s">
        <v>77</v>
      </c>
      <c r="E150" s="216" t="s">
        <v>88</v>
      </c>
      <c r="F150" s="216" t="s">
        <v>183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SUM(P151:P176)</f>
        <v>0</v>
      </c>
      <c r="Q150" s="210"/>
      <c r="R150" s="211">
        <f>SUM(R151:R176)</f>
        <v>55.7002751152841</v>
      </c>
      <c r="S150" s="210"/>
      <c r="T150" s="212">
        <f>SUM(T151:T176)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86</v>
      </c>
      <c r="AT150" s="214" t="s">
        <v>77</v>
      </c>
      <c r="AU150" s="214" t="s">
        <v>86</v>
      </c>
      <c r="AY150" s="213" t="s">
        <v>154</v>
      </c>
      <c r="BK150" s="215">
        <f>SUM(BK151:BK176)</f>
        <v>0</v>
      </c>
    </row>
    <row r="151" s="2" customFormat="1" ht="24.15" customHeight="1">
      <c r="A151" s="38"/>
      <c r="B151" s="39"/>
      <c r="C151" s="218" t="s">
        <v>184</v>
      </c>
      <c r="D151" s="218" t="s">
        <v>156</v>
      </c>
      <c r="E151" s="219" t="s">
        <v>185</v>
      </c>
      <c r="F151" s="220" t="s">
        <v>186</v>
      </c>
      <c r="G151" s="221" t="s">
        <v>159</v>
      </c>
      <c r="H151" s="222">
        <v>10.44</v>
      </c>
      <c r="I151" s="223"/>
      <c r="J151" s="224">
        <f>ROUND(I151*H151,2)</f>
        <v>0</v>
      </c>
      <c r="K151" s="220" t="s">
        <v>160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2.1600000000000001</v>
      </c>
      <c r="R151" s="227">
        <f>Q151*H151</f>
        <v>22.5504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161</v>
      </c>
      <c r="AT151" s="229" t="s">
        <v>156</v>
      </c>
      <c r="AU151" s="229" t="s">
        <v>88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161</v>
      </c>
      <c r="BM151" s="229" t="s">
        <v>187</v>
      </c>
    </row>
    <row r="152" s="13" customFormat="1">
      <c r="A152" s="13"/>
      <c r="B152" s="231"/>
      <c r="C152" s="232"/>
      <c r="D152" s="233" t="s">
        <v>163</v>
      </c>
      <c r="E152" s="234" t="s">
        <v>1</v>
      </c>
      <c r="F152" s="235" t="s">
        <v>164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163</v>
      </c>
      <c r="AU152" s="241" t="s">
        <v>88</v>
      </c>
      <c r="AV152" s="13" t="s">
        <v>86</v>
      </c>
      <c r="AW152" s="13" t="s">
        <v>34</v>
      </c>
      <c r="AX152" s="13" t="s">
        <v>78</v>
      </c>
      <c r="AY152" s="241" t="s">
        <v>154</v>
      </c>
    </row>
    <row r="153" s="14" customFormat="1">
      <c r="A153" s="14"/>
      <c r="B153" s="242"/>
      <c r="C153" s="243"/>
      <c r="D153" s="233" t="s">
        <v>163</v>
      </c>
      <c r="E153" s="244" t="s">
        <v>1</v>
      </c>
      <c r="F153" s="245" t="s">
        <v>188</v>
      </c>
      <c r="G153" s="243"/>
      <c r="H153" s="246">
        <v>10.44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163</v>
      </c>
      <c r="AU153" s="252" t="s">
        <v>88</v>
      </c>
      <c r="AV153" s="14" t="s">
        <v>88</v>
      </c>
      <c r="AW153" s="14" t="s">
        <v>34</v>
      </c>
      <c r="AX153" s="14" t="s">
        <v>86</v>
      </c>
      <c r="AY153" s="252" t="s">
        <v>154</v>
      </c>
    </row>
    <row r="154" s="2" customFormat="1" ht="24.15" customHeight="1">
      <c r="A154" s="38"/>
      <c r="B154" s="39"/>
      <c r="C154" s="218" t="s">
        <v>189</v>
      </c>
      <c r="D154" s="218" t="s">
        <v>156</v>
      </c>
      <c r="E154" s="219" t="s">
        <v>190</v>
      </c>
      <c r="F154" s="220" t="s">
        <v>191</v>
      </c>
      <c r="G154" s="221" t="s">
        <v>159</v>
      </c>
      <c r="H154" s="222">
        <v>12.016</v>
      </c>
      <c r="I154" s="223"/>
      <c r="J154" s="224">
        <f>ROUND(I154*H154,2)</f>
        <v>0</v>
      </c>
      <c r="K154" s="220" t="s">
        <v>160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2.5018722040000001</v>
      </c>
      <c r="R154" s="227">
        <f>Q154*H154</f>
        <v>30.062496403264003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161</v>
      </c>
      <c r="AT154" s="229" t="s">
        <v>156</v>
      </c>
      <c r="AU154" s="229" t="s">
        <v>88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161</v>
      </c>
      <c r="BM154" s="229" t="s">
        <v>192</v>
      </c>
    </row>
    <row r="155" s="13" customFormat="1">
      <c r="A155" s="13"/>
      <c r="B155" s="231"/>
      <c r="C155" s="232"/>
      <c r="D155" s="233" t="s">
        <v>163</v>
      </c>
      <c r="E155" s="234" t="s">
        <v>1</v>
      </c>
      <c r="F155" s="235" t="s">
        <v>193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163</v>
      </c>
      <c r="AU155" s="241" t="s">
        <v>88</v>
      </c>
      <c r="AV155" s="13" t="s">
        <v>86</v>
      </c>
      <c r="AW155" s="13" t="s">
        <v>34</v>
      </c>
      <c r="AX155" s="13" t="s">
        <v>78</v>
      </c>
      <c r="AY155" s="241" t="s">
        <v>154</v>
      </c>
    </row>
    <row r="156" s="14" customFormat="1">
      <c r="A156" s="14"/>
      <c r="B156" s="242"/>
      <c r="C156" s="243"/>
      <c r="D156" s="233" t="s">
        <v>163</v>
      </c>
      <c r="E156" s="244" t="s">
        <v>1</v>
      </c>
      <c r="F156" s="245" t="s">
        <v>194</v>
      </c>
      <c r="G156" s="243"/>
      <c r="H156" s="246">
        <v>9.0009999999999994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163</v>
      </c>
      <c r="AU156" s="252" t="s">
        <v>88</v>
      </c>
      <c r="AV156" s="14" t="s">
        <v>88</v>
      </c>
      <c r="AW156" s="14" t="s">
        <v>34</v>
      </c>
      <c r="AX156" s="14" t="s">
        <v>78</v>
      </c>
      <c r="AY156" s="252" t="s">
        <v>154</v>
      </c>
    </row>
    <row r="157" s="13" customFormat="1">
      <c r="A157" s="13"/>
      <c r="B157" s="231"/>
      <c r="C157" s="232"/>
      <c r="D157" s="233" t="s">
        <v>163</v>
      </c>
      <c r="E157" s="234" t="s">
        <v>1</v>
      </c>
      <c r="F157" s="235" t="s">
        <v>195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163</v>
      </c>
      <c r="AU157" s="241" t="s">
        <v>88</v>
      </c>
      <c r="AV157" s="13" t="s">
        <v>86</v>
      </c>
      <c r="AW157" s="13" t="s">
        <v>34</v>
      </c>
      <c r="AX157" s="13" t="s">
        <v>78</v>
      </c>
      <c r="AY157" s="241" t="s">
        <v>154</v>
      </c>
    </row>
    <row r="158" s="14" customFormat="1">
      <c r="A158" s="14"/>
      <c r="B158" s="242"/>
      <c r="C158" s="243"/>
      <c r="D158" s="233" t="s">
        <v>163</v>
      </c>
      <c r="E158" s="244" t="s">
        <v>1</v>
      </c>
      <c r="F158" s="245" t="s">
        <v>196</v>
      </c>
      <c r="G158" s="243"/>
      <c r="H158" s="246">
        <v>2.4729999999999999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163</v>
      </c>
      <c r="AU158" s="252" t="s">
        <v>88</v>
      </c>
      <c r="AV158" s="14" t="s">
        <v>88</v>
      </c>
      <c r="AW158" s="14" t="s">
        <v>34</v>
      </c>
      <c r="AX158" s="14" t="s">
        <v>78</v>
      </c>
      <c r="AY158" s="252" t="s">
        <v>154</v>
      </c>
    </row>
    <row r="159" s="13" customFormat="1">
      <c r="A159" s="13"/>
      <c r="B159" s="231"/>
      <c r="C159" s="232"/>
      <c r="D159" s="233" t="s">
        <v>163</v>
      </c>
      <c r="E159" s="234" t="s">
        <v>1</v>
      </c>
      <c r="F159" s="235" t="s">
        <v>197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163</v>
      </c>
      <c r="AU159" s="241" t="s">
        <v>88</v>
      </c>
      <c r="AV159" s="13" t="s">
        <v>86</v>
      </c>
      <c r="AW159" s="13" t="s">
        <v>34</v>
      </c>
      <c r="AX159" s="13" t="s">
        <v>78</v>
      </c>
      <c r="AY159" s="241" t="s">
        <v>154</v>
      </c>
    </row>
    <row r="160" s="14" customFormat="1">
      <c r="A160" s="14"/>
      <c r="B160" s="242"/>
      <c r="C160" s="243"/>
      <c r="D160" s="233" t="s">
        <v>163</v>
      </c>
      <c r="E160" s="244" t="s">
        <v>1</v>
      </c>
      <c r="F160" s="245" t="s">
        <v>198</v>
      </c>
      <c r="G160" s="243"/>
      <c r="H160" s="246">
        <v>0.39200000000000002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163</v>
      </c>
      <c r="AU160" s="252" t="s">
        <v>88</v>
      </c>
      <c r="AV160" s="14" t="s">
        <v>88</v>
      </c>
      <c r="AW160" s="14" t="s">
        <v>34</v>
      </c>
      <c r="AX160" s="14" t="s">
        <v>78</v>
      </c>
      <c r="AY160" s="252" t="s">
        <v>154</v>
      </c>
    </row>
    <row r="161" s="13" customFormat="1">
      <c r="A161" s="13"/>
      <c r="B161" s="231"/>
      <c r="C161" s="232"/>
      <c r="D161" s="233" t="s">
        <v>163</v>
      </c>
      <c r="E161" s="234" t="s">
        <v>1</v>
      </c>
      <c r="F161" s="235" t="s">
        <v>199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163</v>
      </c>
      <c r="AU161" s="241" t="s">
        <v>88</v>
      </c>
      <c r="AV161" s="13" t="s">
        <v>86</v>
      </c>
      <c r="AW161" s="13" t="s">
        <v>34</v>
      </c>
      <c r="AX161" s="13" t="s">
        <v>78</v>
      </c>
      <c r="AY161" s="241" t="s">
        <v>154</v>
      </c>
    </row>
    <row r="162" s="14" customFormat="1">
      <c r="A162" s="14"/>
      <c r="B162" s="242"/>
      <c r="C162" s="243"/>
      <c r="D162" s="233" t="s">
        <v>163</v>
      </c>
      <c r="E162" s="244" t="s">
        <v>1</v>
      </c>
      <c r="F162" s="245" t="s">
        <v>200</v>
      </c>
      <c r="G162" s="243"/>
      <c r="H162" s="246">
        <v>0.14999999999999999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163</v>
      </c>
      <c r="AU162" s="252" t="s">
        <v>88</v>
      </c>
      <c r="AV162" s="14" t="s">
        <v>88</v>
      </c>
      <c r="AW162" s="14" t="s">
        <v>34</v>
      </c>
      <c r="AX162" s="14" t="s">
        <v>78</v>
      </c>
      <c r="AY162" s="252" t="s">
        <v>154</v>
      </c>
    </row>
    <row r="163" s="15" customFormat="1">
      <c r="A163" s="15"/>
      <c r="B163" s="253"/>
      <c r="C163" s="254"/>
      <c r="D163" s="233" t="s">
        <v>163</v>
      </c>
      <c r="E163" s="255" t="s">
        <v>1</v>
      </c>
      <c r="F163" s="256" t="s">
        <v>201</v>
      </c>
      <c r="G163" s="254"/>
      <c r="H163" s="257">
        <v>12.016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163</v>
      </c>
      <c r="AU163" s="263" t="s">
        <v>88</v>
      </c>
      <c r="AV163" s="15" t="s">
        <v>161</v>
      </c>
      <c r="AW163" s="15" t="s">
        <v>34</v>
      </c>
      <c r="AX163" s="15" t="s">
        <v>86</v>
      </c>
      <c r="AY163" s="263" t="s">
        <v>154</v>
      </c>
    </row>
    <row r="164" s="2" customFormat="1" ht="16.5" customHeight="1">
      <c r="A164" s="38"/>
      <c r="B164" s="39"/>
      <c r="C164" s="218" t="s">
        <v>202</v>
      </c>
      <c r="D164" s="218" t="s">
        <v>156</v>
      </c>
      <c r="E164" s="219" t="s">
        <v>203</v>
      </c>
      <c r="F164" s="220" t="s">
        <v>204</v>
      </c>
      <c r="G164" s="221" t="s">
        <v>205</v>
      </c>
      <c r="H164" s="222">
        <v>1.7250000000000001</v>
      </c>
      <c r="I164" s="223"/>
      <c r="J164" s="224">
        <f>ROUND(I164*H164,2)</f>
        <v>0</v>
      </c>
      <c r="K164" s="220" t="s">
        <v>160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0.002944</v>
      </c>
      <c r="R164" s="227">
        <f>Q164*H164</f>
        <v>0.0050784000000000003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161</v>
      </c>
      <c r="AT164" s="229" t="s">
        <v>156</v>
      </c>
      <c r="AU164" s="229" t="s">
        <v>88</v>
      </c>
      <c r="AY164" s="17" t="s">
        <v>154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161</v>
      </c>
      <c r="BM164" s="229" t="s">
        <v>206</v>
      </c>
    </row>
    <row r="165" s="14" customFormat="1">
      <c r="A165" s="14"/>
      <c r="B165" s="242"/>
      <c r="C165" s="243"/>
      <c r="D165" s="233" t="s">
        <v>163</v>
      </c>
      <c r="E165" s="244" t="s">
        <v>1</v>
      </c>
      <c r="F165" s="245" t="s">
        <v>207</v>
      </c>
      <c r="G165" s="243"/>
      <c r="H165" s="246">
        <v>1.7250000000000001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163</v>
      </c>
      <c r="AU165" s="252" t="s">
        <v>88</v>
      </c>
      <c r="AV165" s="14" t="s">
        <v>88</v>
      </c>
      <c r="AW165" s="14" t="s">
        <v>34</v>
      </c>
      <c r="AX165" s="14" t="s">
        <v>86</v>
      </c>
      <c r="AY165" s="252" t="s">
        <v>154</v>
      </c>
    </row>
    <row r="166" s="2" customFormat="1" ht="16.5" customHeight="1">
      <c r="A166" s="38"/>
      <c r="B166" s="39"/>
      <c r="C166" s="218" t="s">
        <v>208</v>
      </c>
      <c r="D166" s="218" t="s">
        <v>156</v>
      </c>
      <c r="E166" s="219" t="s">
        <v>209</v>
      </c>
      <c r="F166" s="220" t="s">
        <v>210</v>
      </c>
      <c r="G166" s="221" t="s">
        <v>205</v>
      </c>
      <c r="H166" s="222">
        <v>1.7250000000000001</v>
      </c>
      <c r="I166" s="223"/>
      <c r="J166" s="224">
        <f>ROUND(I166*H166,2)</f>
        <v>0</v>
      </c>
      <c r="K166" s="220" t="s">
        <v>160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161</v>
      </c>
      <c r="AT166" s="229" t="s">
        <v>156</v>
      </c>
      <c r="AU166" s="229" t="s">
        <v>88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161</v>
      </c>
      <c r="BM166" s="229" t="s">
        <v>211</v>
      </c>
    </row>
    <row r="167" s="2" customFormat="1" ht="16.5" customHeight="1">
      <c r="A167" s="38"/>
      <c r="B167" s="39"/>
      <c r="C167" s="218" t="s">
        <v>212</v>
      </c>
      <c r="D167" s="218" t="s">
        <v>156</v>
      </c>
      <c r="E167" s="219" t="s">
        <v>213</v>
      </c>
      <c r="F167" s="220" t="s">
        <v>214</v>
      </c>
      <c r="G167" s="221" t="s">
        <v>180</v>
      </c>
      <c r="H167" s="222">
        <v>0.73299999999999998</v>
      </c>
      <c r="I167" s="223"/>
      <c r="J167" s="224">
        <f>ROUND(I167*H167,2)</f>
        <v>0</v>
      </c>
      <c r="K167" s="220" t="s">
        <v>160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1.0627727797</v>
      </c>
      <c r="R167" s="227">
        <f>Q167*H167</f>
        <v>0.7790124475200999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161</v>
      </c>
      <c r="AT167" s="229" t="s">
        <v>156</v>
      </c>
      <c r="AU167" s="229" t="s">
        <v>88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161</v>
      </c>
      <c r="BM167" s="229" t="s">
        <v>215</v>
      </c>
    </row>
    <row r="168" s="13" customFormat="1">
      <c r="A168" s="13"/>
      <c r="B168" s="231"/>
      <c r="C168" s="232"/>
      <c r="D168" s="233" t="s">
        <v>163</v>
      </c>
      <c r="E168" s="234" t="s">
        <v>1</v>
      </c>
      <c r="F168" s="235" t="s">
        <v>216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163</v>
      </c>
      <c r="AU168" s="241" t="s">
        <v>88</v>
      </c>
      <c r="AV168" s="13" t="s">
        <v>86</v>
      </c>
      <c r="AW168" s="13" t="s">
        <v>34</v>
      </c>
      <c r="AX168" s="13" t="s">
        <v>78</v>
      </c>
      <c r="AY168" s="241" t="s">
        <v>154</v>
      </c>
    </row>
    <row r="169" s="14" customFormat="1">
      <c r="A169" s="14"/>
      <c r="B169" s="242"/>
      <c r="C169" s="243"/>
      <c r="D169" s="233" t="s">
        <v>163</v>
      </c>
      <c r="E169" s="244" t="s">
        <v>1</v>
      </c>
      <c r="F169" s="245" t="s">
        <v>217</v>
      </c>
      <c r="G169" s="243"/>
      <c r="H169" s="246">
        <v>0.73299999999999998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163</v>
      </c>
      <c r="AU169" s="252" t="s">
        <v>88</v>
      </c>
      <c r="AV169" s="14" t="s">
        <v>88</v>
      </c>
      <c r="AW169" s="14" t="s">
        <v>34</v>
      </c>
      <c r="AX169" s="14" t="s">
        <v>86</v>
      </c>
      <c r="AY169" s="252" t="s">
        <v>154</v>
      </c>
    </row>
    <row r="170" s="2" customFormat="1" ht="33" customHeight="1">
      <c r="A170" s="38"/>
      <c r="B170" s="39"/>
      <c r="C170" s="218" t="s">
        <v>218</v>
      </c>
      <c r="D170" s="218" t="s">
        <v>156</v>
      </c>
      <c r="E170" s="219" t="s">
        <v>219</v>
      </c>
      <c r="F170" s="220" t="s">
        <v>220</v>
      </c>
      <c r="G170" s="221" t="s">
        <v>205</v>
      </c>
      <c r="H170" s="222">
        <v>2</v>
      </c>
      <c r="I170" s="223"/>
      <c r="J170" s="224">
        <f>ROUND(I170*H170,2)</f>
        <v>0</v>
      </c>
      <c r="K170" s="220" t="s">
        <v>160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0.50101280000000004</v>
      </c>
      <c r="R170" s="227">
        <f>Q170*H170</f>
        <v>1.0020256000000001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161</v>
      </c>
      <c r="AT170" s="229" t="s">
        <v>156</v>
      </c>
      <c r="AU170" s="229" t="s">
        <v>88</v>
      </c>
      <c r="AY170" s="17" t="s">
        <v>154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161</v>
      </c>
      <c r="BM170" s="229" t="s">
        <v>221</v>
      </c>
    </row>
    <row r="171" s="13" customFormat="1">
      <c r="A171" s="13"/>
      <c r="B171" s="231"/>
      <c r="C171" s="232"/>
      <c r="D171" s="233" t="s">
        <v>163</v>
      </c>
      <c r="E171" s="234" t="s">
        <v>1</v>
      </c>
      <c r="F171" s="235" t="s">
        <v>164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163</v>
      </c>
      <c r="AU171" s="241" t="s">
        <v>88</v>
      </c>
      <c r="AV171" s="13" t="s">
        <v>86</v>
      </c>
      <c r="AW171" s="13" t="s">
        <v>34</v>
      </c>
      <c r="AX171" s="13" t="s">
        <v>78</v>
      </c>
      <c r="AY171" s="241" t="s">
        <v>154</v>
      </c>
    </row>
    <row r="172" s="14" customFormat="1">
      <c r="A172" s="14"/>
      <c r="B172" s="242"/>
      <c r="C172" s="243"/>
      <c r="D172" s="233" t="s">
        <v>163</v>
      </c>
      <c r="E172" s="244" t="s">
        <v>1</v>
      </c>
      <c r="F172" s="245" t="s">
        <v>222</v>
      </c>
      <c r="G172" s="243"/>
      <c r="H172" s="246">
        <v>2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163</v>
      </c>
      <c r="AU172" s="252" t="s">
        <v>88</v>
      </c>
      <c r="AV172" s="14" t="s">
        <v>88</v>
      </c>
      <c r="AW172" s="14" t="s">
        <v>34</v>
      </c>
      <c r="AX172" s="14" t="s">
        <v>86</v>
      </c>
      <c r="AY172" s="252" t="s">
        <v>154</v>
      </c>
    </row>
    <row r="173" s="2" customFormat="1" ht="33" customHeight="1">
      <c r="A173" s="38"/>
      <c r="B173" s="39"/>
      <c r="C173" s="218" t="s">
        <v>8</v>
      </c>
      <c r="D173" s="218" t="s">
        <v>156</v>
      </c>
      <c r="E173" s="219" t="s">
        <v>223</v>
      </c>
      <c r="F173" s="220" t="s">
        <v>224</v>
      </c>
      <c r="G173" s="221" t="s">
        <v>205</v>
      </c>
      <c r="H173" s="222">
        <v>1.625</v>
      </c>
      <c r="I173" s="223"/>
      <c r="J173" s="224">
        <f>ROUND(I173*H173,2)</f>
        <v>0</v>
      </c>
      <c r="K173" s="220" t="s">
        <v>160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0.73558274000000001</v>
      </c>
      <c r="R173" s="227">
        <f>Q173*H173</f>
        <v>1.1953219525000001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161</v>
      </c>
      <c r="AT173" s="229" t="s">
        <v>156</v>
      </c>
      <c r="AU173" s="229" t="s">
        <v>88</v>
      </c>
      <c r="AY173" s="17" t="s">
        <v>154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161</v>
      </c>
      <c r="BM173" s="229" t="s">
        <v>225</v>
      </c>
    </row>
    <row r="174" s="13" customFormat="1">
      <c r="A174" s="13"/>
      <c r="B174" s="231"/>
      <c r="C174" s="232"/>
      <c r="D174" s="233" t="s">
        <v>163</v>
      </c>
      <c r="E174" s="234" t="s">
        <v>1</v>
      </c>
      <c r="F174" s="235" t="s">
        <v>164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163</v>
      </c>
      <c r="AU174" s="241" t="s">
        <v>88</v>
      </c>
      <c r="AV174" s="13" t="s">
        <v>86</v>
      </c>
      <c r="AW174" s="13" t="s">
        <v>34</v>
      </c>
      <c r="AX174" s="13" t="s">
        <v>78</v>
      </c>
      <c r="AY174" s="241" t="s">
        <v>154</v>
      </c>
    </row>
    <row r="175" s="14" customFormat="1">
      <c r="A175" s="14"/>
      <c r="B175" s="242"/>
      <c r="C175" s="243"/>
      <c r="D175" s="233" t="s">
        <v>163</v>
      </c>
      <c r="E175" s="244" t="s">
        <v>1</v>
      </c>
      <c r="F175" s="245" t="s">
        <v>226</v>
      </c>
      <c r="G175" s="243"/>
      <c r="H175" s="246">
        <v>1.625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163</v>
      </c>
      <c r="AU175" s="252" t="s">
        <v>88</v>
      </c>
      <c r="AV175" s="14" t="s">
        <v>88</v>
      </c>
      <c r="AW175" s="14" t="s">
        <v>34</v>
      </c>
      <c r="AX175" s="14" t="s">
        <v>86</v>
      </c>
      <c r="AY175" s="252" t="s">
        <v>154</v>
      </c>
    </row>
    <row r="176" s="2" customFormat="1" ht="24.15" customHeight="1">
      <c r="A176" s="38"/>
      <c r="B176" s="39"/>
      <c r="C176" s="218" t="s">
        <v>227</v>
      </c>
      <c r="D176" s="218" t="s">
        <v>156</v>
      </c>
      <c r="E176" s="219" t="s">
        <v>228</v>
      </c>
      <c r="F176" s="220" t="s">
        <v>229</v>
      </c>
      <c r="G176" s="221" t="s">
        <v>180</v>
      </c>
      <c r="H176" s="222">
        <v>0.10000000000000001</v>
      </c>
      <c r="I176" s="223"/>
      <c r="J176" s="224">
        <f>ROUND(I176*H176,2)</f>
        <v>0</v>
      </c>
      <c r="K176" s="220" t="s">
        <v>160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1.05940312</v>
      </c>
      <c r="R176" s="227">
        <f>Q176*H176</f>
        <v>0.10594031200000001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161</v>
      </c>
      <c r="AT176" s="229" t="s">
        <v>156</v>
      </c>
      <c r="AU176" s="229" t="s">
        <v>88</v>
      </c>
      <c r="AY176" s="17" t="s">
        <v>154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161</v>
      </c>
      <c r="BM176" s="229" t="s">
        <v>230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169</v>
      </c>
      <c r="F177" s="216" t="s">
        <v>231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SUM(P178:P232)</f>
        <v>0</v>
      </c>
      <c r="Q177" s="210"/>
      <c r="R177" s="211">
        <f>SUM(R178:R232)</f>
        <v>41.011683156000004</v>
      </c>
      <c r="S177" s="210"/>
      <c r="T177" s="212">
        <f>SUM(T178:T232)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86</v>
      </c>
      <c r="AT177" s="214" t="s">
        <v>77</v>
      </c>
      <c r="AU177" s="214" t="s">
        <v>86</v>
      </c>
      <c r="AY177" s="213" t="s">
        <v>154</v>
      </c>
      <c r="BK177" s="215">
        <f>SUM(BK178:BK232)</f>
        <v>0</v>
      </c>
    </row>
    <row r="178" s="2" customFormat="1" ht="24.15" customHeight="1">
      <c r="A178" s="38"/>
      <c r="B178" s="39"/>
      <c r="C178" s="218" t="s">
        <v>232</v>
      </c>
      <c r="D178" s="218" t="s">
        <v>156</v>
      </c>
      <c r="E178" s="219" t="s">
        <v>233</v>
      </c>
      <c r="F178" s="220" t="s">
        <v>234</v>
      </c>
      <c r="G178" s="221" t="s">
        <v>159</v>
      </c>
      <c r="H178" s="222">
        <v>1.982</v>
      </c>
      <c r="I178" s="223"/>
      <c r="J178" s="224">
        <f>ROUND(I178*H178,2)</f>
        <v>0</v>
      </c>
      <c r="K178" s="220" t="s">
        <v>160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1.8775</v>
      </c>
      <c r="R178" s="227">
        <f>Q178*H178</f>
        <v>3.7212049999999999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161</v>
      </c>
      <c r="AT178" s="229" t="s">
        <v>156</v>
      </c>
      <c r="AU178" s="229" t="s">
        <v>88</v>
      </c>
      <c r="AY178" s="17" t="s">
        <v>154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161</v>
      </c>
      <c r="BM178" s="229" t="s">
        <v>235</v>
      </c>
    </row>
    <row r="179" s="13" customFormat="1">
      <c r="A179" s="13"/>
      <c r="B179" s="231"/>
      <c r="C179" s="232"/>
      <c r="D179" s="233" t="s">
        <v>163</v>
      </c>
      <c r="E179" s="234" t="s">
        <v>1</v>
      </c>
      <c r="F179" s="235" t="s">
        <v>164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163</v>
      </c>
      <c r="AU179" s="241" t="s">
        <v>88</v>
      </c>
      <c r="AV179" s="13" t="s">
        <v>86</v>
      </c>
      <c r="AW179" s="13" t="s">
        <v>34</v>
      </c>
      <c r="AX179" s="13" t="s">
        <v>78</v>
      </c>
      <c r="AY179" s="241" t="s">
        <v>154</v>
      </c>
    </row>
    <row r="180" s="14" customFormat="1">
      <c r="A180" s="14"/>
      <c r="B180" s="242"/>
      <c r="C180" s="243"/>
      <c r="D180" s="233" t="s">
        <v>163</v>
      </c>
      <c r="E180" s="244" t="s">
        <v>1</v>
      </c>
      <c r="F180" s="245" t="s">
        <v>236</v>
      </c>
      <c r="G180" s="243"/>
      <c r="H180" s="246">
        <v>0.88200000000000001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163</v>
      </c>
      <c r="AU180" s="252" t="s">
        <v>88</v>
      </c>
      <c r="AV180" s="14" t="s">
        <v>88</v>
      </c>
      <c r="AW180" s="14" t="s">
        <v>34</v>
      </c>
      <c r="AX180" s="14" t="s">
        <v>78</v>
      </c>
      <c r="AY180" s="252" t="s">
        <v>154</v>
      </c>
    </row>
    <row r="181" s="13" customFormat="1">
      <c r="A181" s="13"/>
      <c r="B181" s="231"/>
      <c r="C181" s="232"/>
      <c r="D181" s="233" t="s">
        <v>163</v>
      </c>
      <c r="E181" s="234" t="s">
        <v>1</v>
      </c>
      <c r="F181" s="235" t="s">
        <v>237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163</v>
      </c>
      <c r="AU181" s="241" t="s">
        <v>88</v>
      </c>
      <c r="AV181" s="13" t="s">
        <v>86</v>
      </c>
      <c r="AW181" s="13" t="s">
        <v>34</v>
      </c>
      <c r="AX181" s="13" t="s">
        <v>78</v>
      </c>
      <c r="AY181" s="241" t="s">
        <v>154</v>
      </c>
    </row>
    <row r="182" s="14" customFormat="1">
      <c r="A182" s="14"/>
      <c r="B182" s="242"/>
      <c r="C182" s="243"/>
      <c r="D182" s="233" t="s">
        <v>163</v>
      </c>
      <c r="E182" s="244" t="s">
        <v>1</v>
      </c>
      <c r="F182" s="245" t="s">
        <v>238</v>
      </c>
      <c r="G182" s="243"/>
      <c r="H182" s="246">
        <v>1.1000000000000001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163</v>
      </c>
      <c r="AU182" s="252" t="s">
        <v>88</v>
      </c>
      <c r="AV182" s="14" t="s">
        <v>88</v>
      </c>
      <c r="AW182" s="14" t="s">
        <v>34</v>
      </c>
      <c r="AX182" s="14" t="s">
        <v>78</v>
      </c>
      <c r="AY182" s="252" t="s">
        <v>154</v>
      </c>
    </row>
    <row r="183" s="15" customFormat="1">
      <c r="A183" s="15"/>
      <c r="B183" s="253"/>
      <c r="C183" s="254"/>
      <c r="D183" s="233" t="s">
        <v>163</v>
      </c>
      <c r="E183" s="255" t="s">
        <v>1</v>
      </c>
      <c r="F183" s="256" t="s">
        <v>201</v>
      </c>
      <c r="G183" s="254"/>
      <c r="H183" s="257">
        <v>1.982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3" t="s">
        <v>163</v>
      </c>
      <c r="AU183" s="263" t="s">
        <v>88</v>
      </c>
      <c r="AV183" s="15" t="s">
        <v>161</v>
      </c>
      <c r="AW183" s="15" t="s">
        <v>34</v>
      </c>
      <c r="AX183" s="15" t="s">
        <v>86</v>
      </c>
      <c r="AY183" s="263" t="s">
        <v>154</v>
      </c>
    </row>
    <row r="184" s="2" customFormat="1" ht="24.15" customHeight="1">
      <c r="A184" s="38"/>
      <c r="B184" s="39"/>
      <c r="C184" s="218" t="s">
        <v>239</v>
      </c>
      <c r="D184" s="218" t="s">
        <v>156</v>
      </c>
      <c r="E184" s="219" t="s">
        <v>240</v>
      </c>
      <c r="F184" s="220" t="s">
        <v>241</v>
      </c>
      <c r="G184" s="221" t="s">
        <v>159</v>
      </c>
      <c r="H184" s="222">
        <v>5.7000000000000002</v>
      </c>
      <c r="I184" s="223"/>
      <c r="J184" s="224">
        <f>ROUND(I184*H184,2)</f>
        <v>0</v>
      </c>
      <c r="K184" s="220" t="s">
        <v>160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1.6627000000000001</v>
      </c>
      <c r="R184" s="227">
        <f>Q184*H184</f>
        <v>9.4773900000000015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161</v>
      </c>
      <c r="AT184" s="229" t="s">
        <v>156</v>
      </c>
      <c r="AU184" s="229" t="s">
        <v>88</v>
      </c>
      <c r="AY184" s="17" t="s">
        <v>154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161</v>
      </c>
      <c r="BM184" s="229" t="s">
        <v>242</v>
      </c>
    </row>
    <row r="185" s="13" customFormat="1">
      <c r="A185" s="13"/>
      <c r="B185" s="231"/>
      <c r="C185" s="232"/>
      <c r="D185" s="233" t="s">
        <v>163</v>
      </c>
      <c r="E185" s="234" t="s">
        <v>1</v>
      </c>
      <c r="F185" s="235" t="s">
        <v>243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163</v>
      </c>
      <c r="AU185" s="241" t="s">
        <v>88</v>
      </c>
      <c r="AV185" s="13" t="s">
        <v>86</v>
      </c>
      <c r="AW185" s="13" t="s">
        <v>34</v>
      </c>
      <c r="AX185" s="13" t="s">
        <v>78</v>
      </c>
      <c r="AY185" s="241" t="s">
        <v>154</v>
      </c>
    </row>
    <row r="186" s="14" customFormat="1">
      <c r="A186" s="14"/>
      <c r="B186" s="242"/>
      <c r="C186" s="243"/>
      <c r="D186" s="233" t="s">
        <v>163</v>
      </c>
      <c r="E186" s="244" t="s">
        <v>1</v>
      </c>
      <c r="F186" s="245" t="s">
        <v>244</v>
      </c>
      <c r="G186" s="243"/>
      <c r="H186" s="246">
        <v>2.7000000000000002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163</v>
      </c>
      <c r="AU186" s="252" t="s">
        <v>88</v>
      </c>
      <c r="AV186" s="14" t="s">
        <v>88</v>
      </c>
      <c r="AW186" s="14" t="s">
        <v>34</v>
      </c>
      <c r="AX186" s="14" t="s">
        <v>78</v>
      </c>
      <c r="AY186" s="252" t="s">
        <v>154</v>
      </c>
    </row>
    <row r="187" s="14" customFormat="1">
      <c r="A187" s="14"/>
      <c r="B187" s="242"/>
      <c r="C187" s="243"/>
      <c r="D187" s="233" t="s">
        <v>163</v>
      </c>
      <c r="E187" s="244" t="s">
        <v>1</v>
      </c>
      <c r="F187" s="245" t="s">
        <v>245</v>
      </c>
      <c r="G187" s="243"/>
      <c r="H187" s="246">
        <v>3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163</v>
      </c>
      <c r="AU187" s="252" t="s">
        <v>88</v>
      </c>
      <c r="AV187" s="14" t="s">
        <v>88</v>
      </c>
      <c r="AW187" s="14" t="s">
        <v>34</v>
      </c>
      <c r="AX187" s="14" t="s">
        <v>78</v>
      </c>
      <c r="AY187" s="252" t="s">
        <v>154</v>
      </c>
    </row>
    <row r="188" s="15" customFormat="1">
      <c r="A188" s="15"/>
      <c r="B188" s="253"/>
      <c r="C188" s="254"/>
      <c r="D188" s="233" t="s">
        <v>163</v>
      </c>
      <c r="E188" s="255" t="s">
        <v>1</v>
      </c>
      <c r="F188" s="256" t="s">
        <v>201</v>
      </c>
      <c r="G188" s="254"/>
      <c r="H188" s="257">
        <v>5.7000000000000002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163</v>
      </c>
      <c r="AU188" s="263" t="s">
        <v>88</v>
      </c>
      <c r="AV188" s="15" t="s">
        <v>161</v>
      </c>
      <c r="AW188" s="15" t="s">
        <v>34</v>
      </c>
      <c r="AX188" s="15" t="s">
        <v>86</v>
      </c>
      <c r="AY188" s="263" t="s">
        <v>154</v>
      </c>
    </row>
    <row r="189" s="2" customFormat="1" ht="33" customHeight="1">
      <c r="A189" s="38"/>
      <c r="B189" s="39"/>
      <c r="C189" s="218" t="s">
        <v>246</v>
      </c>
      <c r="D189" s="218" t="s">
        <v>156</v>
      </c>
      <c r="E189" s="219" t="s">
        <v>247</v>
      </c>
      <c r="F189" s="220" t="s">
        <v>248</v>
      </c>
      <c r="G189" s="221" t="s">
        <v>205</v>
      </c>
      <c r="H189" s="222">
        <v>39.438000000000002</v>
      </c>
      <c r="I189" s="223"/>
      <c r="J189" s="224">
        <f>ROUND(I189*H189,2)</f>
        <v>0</v>
      </c>
      <c r="K189" s="220" t="s">
        <v>160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0.25861899999999999</v>
      </c>
      <c r="R189" s="227">
        <f>Q189*H189</f>
        <v>10.199416122000001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161</v>
      </c>
      <c r="AT189" s="229" t="s">
        <v>156</v>
      </c>
      <c r="AU189" s="229" t="s">
        <v>88</v>
      </c>
      <c r="AY189" s="17" t="s">
        <v>154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161</v>
      </c>
      <c r="BM189" s="229" t="s">
        <v>249</v>
      </c>
    </row>
    <row r="190" s="13" customFormat="1">
      <c r="A190" s="13"/>
      <c r="B190" s="231"/>
      <c r="C190" s="232"/>
      <c r="D190" s="233" t="s">
        <v>163</v>
      </c>
      <c r="E190" s="234" t="s">
        <v>1</v>
      </c>
      <c r="F190" s="235" t="s">
        <v>195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163</v>
      </c>
      <c r="AU190" s="241" t="s">
        <v>88</v>
      </c>
      <c r="AV190" s="13" t="s">
        <v>86</v>
      </c>
      <c r="AW190" s="13" t="s">
        <v>34</v>
      </c>
      <c r="AX190" s="13" t="s">
        <v>78</v>
      </c>
      <c r="AY190" s="241" t="s">
        <v>154</v>
      </c>
    </row>
    <row r="191" s="14" customFormat="1">
      <c r="A191" s="14"/>
      <c r="B191" s="242"/>
      <c r="C191" s="243"/>
      <c r="D191" s="233" t="s">
        <v>163</v>
      </c>
      <c r="E191" s="244" t="s">
        <v>1</v>
      </c>
      <c r="F191" s="245" t="s">
        <v>250</v>
      </c>
      <c r="G191" s="243"/>
      <c r="H191" s="246">
        <v>35.853000000000002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163</v>
      </c>
      <c r="AU191" s="252" t="s">
        <v>88</v>
      </c>
      <c r="AV191" s="14" t="s">
        <v>88</v>
      </c>
      <c r="AW191" s="14" t="s">
        <v>34</v>
      </c>
      <c r="AX191" s="14" t="s">
        <v>86</v>
      </c>
      <c r="AY191" s="252" t="s">
        <v>154</v>
      </c>
    </row>
    <row r="192" s="14" customFormat="1">
      <c r="A192" s="14"/>
      <c r="B192" s="242"/>
      <c r="C192" s="243"/>
      <c r="D192" s="233" t="s">
        <v>163</v>
      </c>
      <c r="E192" s="243"/>
      <c r="F192" s="245" t="s">
        <v>251</v>
      </c>
      <c r="G192" s="243"/>
      <c r="H192" s="246">
        <v>39.438000000000002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163</v>
      </c>
      <c r="AU192" s="252" t="s">
        <v>88</v>
      </c>
      <c r="AV192" s="14" t="s">
        <v>88</v>
      </c>
      <c r="AW192" s="14" t="s">
        <v>4</v>
      </c>
      <c r="AX192" s="14" t="s">
        <v>86</v>
      </c>
      <c r="AY192" s="252" t="s">
        <v>154</v>
      </c>
    </row>
    <row r="193" s="2" customFormat="1" ht="21.75" customHeight="1">
      <c r="A193" s="38"/>
      <c r="B193" s="39"/>
      <c r="C193" s="218" t="s">
        <v>252</v>
      </c>
      <c r="D193" s="218" t="s">
        <v>156</v>
      </c>
      <c r="E193" s="219" t="s">
        <v>253</v>
      </c>
      <c r="F193" s="220" t="s">
        <v>254</v>
      </c>
      <c r="G193" s="221" t="s">
        <v>255</v>
      </c>
      <c r="H193" s="222">
        <v>2</v>
      </c>
      <c r="I193" s="223"/>
      <c r="J193" s="224">
        <f>ROUND(I193*H193,2)</f>
        <v>0</v>
      </c>
      <c r="K193" s="220" t="s">
        <v>160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0.0068820000000000001</v>
      </c>
      <c r="R193" s="227">
        <f>Q193*H193</f>
        <v>0.013764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161</v>
      </c>
      <c r="AT193" s="229" t="s">
        <v>156</v>
      </c>
      <c r="AU193" s="229" t="s">
        <v>88</v>
      </c>
      <c r="AY193" s="17" t="s">
        <v>154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161</v>
      </c>
      <c r="BM193" s="229" t="s">
        <v>256</v>
      </c>
    </row>
    <row r="194" s="2" customFormat="1" ht="24.15" customHeight="1">
      <c r="A194" s="38"/>
      <c r="B194" s="39"/>
      <c r="C194" s="264" t="s">
        <v>257</v>
      </c>
      <c r="D194" s="264" t="s">
        <v>258</v>
      </c>
      <c r="E194" s="265" t="s">
        <v>259</v>
      </c>
      <c r="F194" s="266" t="s">
        <v>260</v>
      </c>
      <c r="G194" s="267" t="s">
        <v>255</v>
      </c>
      <c r="H194" s="268">
        <v>2</v>
      </c>
      <c r="I194" s="269"/>
      <c r="J194" s="270">
        <f>ROUND(I194*H194,2)</f>
        <v>0</v>
      </c>
      <c r="K194" s="266" t="s">
        <v>160</v>
      </c>
      <c r="L194" s="271"/>
      <c r="M194" s="272" t="s">
        <v>1</v>
      </c>
      <c r="N194" s="273" t="s">
        <v>43</v>
      </c>
      <c r="O194" s="91"/>
      <c r="P194" s="227">
        <f>O194*H194</f>
        <v>0</v>
      </c>
      <c r="Q194" s="227">
        <v>0.063</v>
      </c>
      <c r="R194" s="227">
        <f>Q194*H194</f>
        <v>0.126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202</v>
      </c>
      <c r="AT194" s="229" t="s">
        <v>258</v>
      </c>
      <c r="AU194" s="229" t="s">
        <v>88</v>
      </c>
      <c r="AY194" s="17" t="s">
        <v>154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161</v>
      </c>
      <c r="BM194" s="229" t="s">
        <v>261</v>
      </c>
    </row>
    <row r="195" s="2" customFormat="1" ht="21.75" customHeight="1">
      <c r="A195" s="38"/>
      <c r="B195" s="39"/>
      <c r="C195" s="218" t="s">
        <v>262</v>
      </c>
      <c r="D195" s="218" t="s">
        <v>156</v>
      </c>
      <c r="E195" s="219" t="s">
        <v>263</v>
      </c>
      <c r="F195" s="220" t="s">
        <v>264</v>
      </c>
      <c r="G195" s="221" t="s">
        <v>255</v>
      </c>
      <c r="H195" s="222">
        <v>1</v>
      </c>
      <c r="I195" s="223"/>
      <c r="J195" s="224">
        <f>ROUND(I195*H195,2)</f>
        <v>0</v>
      </c>
      <c r="K195" s="220" t="s">
        <v>160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0.011469999999999999</v>
      </c>
      <c r="R195" s="227">
        <f>Q195*H195</f>
        <v>0.011469999999999999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161</v>
      </c>
      <c r="AT195" s="229" t="s">
        <v>156</v>
      </c>
      <c r="AU195" s="229" t="s">
        <v>88</v>
      </c>
      <c r="AY195" s="17" t="s">
        <v>154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161</v>
      </c>
      <c r="BM195" s="229" t="s">
        <v>265</v>
      </c>
    </row>
    <row r="196" s="2" customFormat="1" ht="24.15" customHeight="1">
      <c r="A196" s="38"/>
      <c r="B196" s="39"/>
      <c r="C196" s="264" t="s">
        <v>266</v>
      </c>
      <c r="D196" s="264" t="s">
        <v>258</v>
      </c>
      <c r="E196" s="265" t="s">
        <v>267</v>
      </c>
      <c r="F196" s="266" t="s">
        <v>268</v>
      </c>
      <c r="G196" s="267" t="s">
        <v>255</v>
      </c>
      <c r="H196" s="268">
        <v>1</v>
      </c>
      <c r="I196" s="269"/>
      <c r="J196" s="270">
        <f>ROUND(I196*H196,2)</f>
        <v>0</v>
      </c>
      <c r="K196" s="266" t="s">
        <v>160</v>
      </c>
      <c r="L196" s="271"/>
      <c r="M196" s="272" t="s">
        <v>1</v>
      </c>
      <c r="N196" s="273" t="s">
        <v>43</v>
      </c>
      <c r="O196" s="91"/>
      <c r="P196" s="227">
        <f>O196*H196</f>
        <v>0</v>
      </c>
      <c r="Q196" s="227">
        <v>0.13200000000000001</v>
      </c>
      <c r="R196" s="227">
        <f>Q196*H196</f>
        <v>0.13200000000000001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202</v>
      </c>
      <c r="AT196" s="229" t="s">
        <v>258</v>
      </c>
      <c r="AU196" s="229" t="s">
        <v>88</v>
      </c>
      <c r="AY196" s="17" t="s">
        <v>154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161</v>
      </c>
      <c r="BM196" s="229" t="s">
        <v>269</v>
      </c>
    </row>
    <row r="197" s="2" customFormat="1" ht="33" customHeight="1">
      <c r="A197" s="38"/>
      <c r="B197" s="39"/>
      <c r="C197" s="218" t="s">
        <v>7</v>
      </c>
      <c r="D197" s="218" t="s">
        <v>156</v>
      </c>
      <c r="E197" s="219" t="s">
        <v>270</v>
      </c>
      <c r="F197" s="220" t="s">
        <v>271</v>
      </c>
      <c r="G197" s="221" t="s">
        <v>255</v>
      </c>
      <c r="H197" s="222">
        <v>3</v>
      </c>
      <c r="I197" s="223"/>
      <c r="J197" s="224">
        <f>ROUND(I197*H197,2)</f>
        <v>0</v>
      </c>
      <c r="K197" s="220" t="s">
        <v>160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0.026280000000000001</v>
      </c>
      <c r="R197" s="227">
        <f>Q197*H197</f>
        <v>0.078840000000000007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161</v>
      </c>
      <c r="AT197" s="229" t="s">
        <v>156</v>
      </c>
      <c r="AU197" s="229" t="s">
        <v>88</v>
      </c>
      <c r="AY197" s="17" t="s">
        <v>154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161</v>
      </c>
      <c r="BM197" s="229" t="s">
        <v>272</v>
      </c>
    </row>
    <row r="198" s="2" customFormat="1" ht="21.75" customHeight="1">
      <c r="A198" s="38"/>
      <c r="B198" s="39"/>
      <c r="C198" s="218" t="s">
        <v>273</v>
      </c>
      <c r="D198" s="218" t="s">
        <v>156</v>
      </c>
      <c r="E198" s="219" t="s">
        <v>274</v>
      </c>
      <c r="F198" s="220" t="s">
        <v>275</v>
      </c>
      <c r="G198" s="221" t="s">
        <v>255</v>
      </c>
      <c r="H198" s="222">
        <v>4</v>
      </c>
      <c r="I198" s="223"/>
      <c r="J198" s="224">
        <f>ROUND(I198*H198,2)</f>
        <v>0</v>
      </c>
      <c r="K198" s="220" t="s">
        <v>160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0.022783500000000002</v>
      </c>
      <c r="R198" s="227">
        <f>Q198*H198</f>
        <v>0.091134000000000007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161</v>
      </c>
      <c r="AT198" s="229" t="s">
        <v>156</v>
      </c>
      <c r="AU198" s="229" t="s">
        <v>88</v>
      </c>
      <c r="AY198" s="17" t="s">
        <v>154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161</v>
      </c>
      <c r="BM198" s="229" t="s">
        <v>276</v>
      </c>
    </row>
    <row r="199" s="2" customFormat="1" ht="21.75" customHeight="1">
      <c r="A199" s="38"/>
      <c r="B199" s="39"/>
      <c r="C199" s="218" t="s">
        <v>277</v>
      </c>
      <c r="D199" s="218" t="s">
        <v>156</v>
      </c>
      <c r="E199" s="219" t="s">
        <v>278</v>
      </c>
      <c r="F199" s="220" t="s">
        <v>279</v>
      </c>
      <c r="G199" s="221" t="s">
        <v>255</v>
      </c>
      <c r="H199" s="222">
        <v>6</v>
      </c>
      <c r="I199" s="223"/>
      <c r="J199" s="224">
        <f>ROUND(I199*H199,2)</f>
        <v>0</v>
      </c>
      <c r="K199" s="220" t="s">
        <v>160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0.054547999999999999</v>
      </c>
      <c r="R199" s="227">
        <f>Q199*H199</f>
        <v>0.32728800000000002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161</v>
      </c>
      <c r="AT199" s="229" t="s">
        <v>156</v>
      </c>
      <c r="AU199" s="229" t="s">
        <v>88</v>
      </c>
      <c r="AY199" s="17" t="s">
        <v>154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161</v>
      </c>
      <c r="BM199" s="229" t="s">
        <v>280</v>
      </c>
    </row>
    <row r="200" s="2" customFormat="1" ht="24.15" customHeight="1">
      <c r="A200" s="38"/>
      <c r="B200" s="39"/>
      <c r="C200" s="218" t="s">
        <v>281</v>
      </c>
      <c r="D200" s="218" t="s">
        <v>156</v>
      </c>
      <c r="E200" s="219" t="s">
        <v>282</v>
      </c>
      <c r="F200" s="220" t="s">
        <v>283</v>
      </c>
      <c r="G200" s="221" t="s">
        <v>180</v>
      </c>
      <c r="H200" s="222">
        <v>2.1349999999999998</v>
      </c>
      <c r="I200" s="223"/>
      <c r="J200" s="224">
        <f>ROUND(I200*H200,2)</f>
        <v>0</v>
      </c>
      <c r="K200" s="220" t="s">
        <v>160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1.2389619999999999</v>
      </c>
      <c r="R200" s="227">
        <f>Q200*H200</f>
        <v>2.6451838699999994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161</v>
      </c>
      <c r="AT200" s="229" t="s">
        <v>156</v>
      </c>
      <c r="AU200" s="229" t="s">
        <v>88</v>
      </c>
      <c r="AY200" s="17" t="s">
        <v>154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161</v>
      </c>
      <c r="BM200" s="229" t="s">
        <v>284</v>
      </c>
    </row>
    <row r="201" s="13" customFormat="1">
      <c r="A201" s="13"/>
      <c r="B201" s="231"/>
      <c r="C201" s="232"/>
      <c r="D201" s="233" t="s">
        <v>163</v>
      </c>
      <c r="E201" s="234" t="s">
        <v>1</v>
      </c>
      <c r="F201" s="235" t="s">
        <v>285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163</v>
      </c>
      <c r="AU201" s="241" t="s">
        <v>88</v>
      </c>
      <c r="AV201" s="13" t="s">
        <v>86</v>
      </c>
      <c r="AW201" s="13" t="s">
        <v>34</v>
      </c>
      <c r="AX201" s="13" t="s">
        <v>78</v>
      </c>
      <c r="AY201" s="241" t="s">
        <v>154</v>
      </c>
    </row>
    <row r="202" s="14" customFormat="1">
      <c r="A202" s="14"/>
      <c r="B202" s="242"/>
      <c r="C202" s="243"/>
      <c r="D202" s="233" t="s">
        <v>163</v>
      </c>
      <c r="E202" s="244" t="s">
        <v>1</v>
      </c>
      <c r="F202" s="245" t="s">
        <v>286</v>
      </c>
      <c r="G202" s="243"/>
      <c r="H202" s="246">
        <v>1.6799999999999999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163</v>
      </c>
      <c r="AU202" s="252" t="s">
        <v>88</v>
      </c>
      <c r="AV202" s="14" t="s">
        <v>88</v>
      </c>
      <c r="AW202" s="14" t="s">
        <v>34</v>
      </c>
      <c r="AX202" s="14" t="s">
        <v>78</v>
      </c>
      <c r="AY202" s="252" t="s">
        <v>154</v>
      </c>
    </row>
    <row r="203" s="13" customFormat="1">
      <c r="A203" s="13"/>
      <c r="B203" s="231"/>
      <c r="C203" s="232"/>
      <c r="D203" s="233" t="s">
        <v>163</v>
      </c>
      <c r="E203" s="234" t="s">
        <v>1</v>
      </c>
      <c r="F203" s="235" t="s">
        <v>287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163</v>
      </c>
      <c r="AU203" s="241" t="s">
        <v>88</v>
      </c>
      <c r="AV203" s="13" t="s">
        <v>86</v>
      </c>
      <c r="AW203" s="13" t="s">
        <v>34</v>
      </c>
      <c r="AX203" s="13" t="s">
        <v>78</v>
      </c>
      <c r="AY203" s="241" t="s">
        <v>154</v>
      </c>
    </row>
    <row r="204" s="14" customFormat="1">
      <c r="A204" s="14"/>
      <c r="B204" s="242"/>
      <c r="C204" s="243"/>
      <c r="D204" s="233" t="s">
        <v>163</v>
      </c>
      <c r="E204" s="244" t="s">
        <v>1</v>
      </c>
      <c r="F204" s="245" t="s">
        <v>288</v>
      </c>
      <c r="G204" s="243"/>
      <c r="H204" s="246">
        <v>0.34999999999999998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163</v>
      </c>
      <c r="AU204" s="252" t="s">
        <v>88</v>
      </c>
      <c r="AV204" s="14" t="s">
        <v>88</v>
      </c>
      <c r="AW204" s="14" t="s">
        <v>34</v>
      </c>
      <c r="AX204" s="14" t="s">
        <v>78</v>
      </c>
      <c r="AY204" s="252" t="s">
        <v>154</v>
      </c>
    </row>
    <row r="205" s="13" customFormat="1">
      <c r="A205" s="13"/>
      <c r="B205" s="231"/>
      <c r="C205" s="232"/>
      <c r="D205" s="233" t="s">
        <v>163</v>
      </c>
      <c r="E205" s="234" t="s">
        <v>1</v>
      </c>
      <c r="F205" s="235" t="s">
        <v>289</v>
      </c>
      <c r="G205" s="232"/>
      <c r="H205" s="234" t="s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163</v>
      </c>
      <c r="AU205" s="241" t="s">
        <v>88</v>
      </c>
      <c r="AV205" s="13" t="s">
        <v>86</v>
      </c>
      <c r="AW205" s="13" t="s">
        <v>34</v>
      </c>
      <c r="AX205" s="13" t="s">
        <v>78</v>
      </c>
      <c r="AY205" s="241" t="s">
        <v>154</v>
      </c>
    </row>
    <row r="206" s="14" customFormat="1">
      <c r="A206" s="14"/>
      <c r="B206" s="242"/>
      <c r="C206" s="243"/>
      <c r="D206" s="233" t="s">
        <v>163</v>
      </c>
      <c r="E206" s="244" t="s">
        <v>1</v>
      </c>
      <c r="F206" s="245" t="s">
        <v>290</v>
      </c>
      <c r="G206" s="243"/>
      <c r="H206" s="246">
        <v>0.069000000000000006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163</v>
      </c>
      <c r="AU206" s="252" t="s">
        <v>88</v>
      </c>
      <c r="AV206" s="14" t="s">
        <v>88</v>
      </c>
      <c r="AW206" s="14" t="s">
        <v>34</v>
      </c>
      <c r="AX206" s="14" t="s">
        <v>78</v>
      </c>
      <c r="AY206" s="252" t="s">
        <v>154</v>
      </c>
    </row>
    <row r="207" s="13" customFormat="1">
      <c r="A207" s="13"/>
      <c r="B207" s="231"/>
      <c r="C207" s="232"/>
      <c r="D207" s="233" t="s">
        <v>163</v>
      </c>
      <c r="E207" s="234" t="s">
        <v>1</v>
      </c>
      <c r="F207" s="235" t="s">
        <v>291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163</v>
      </c>
      <c r="AU207" s="241" t="s">
        <v>88</v>
      </c>
      <c r="AV207" s="13" t="s">
        <v>86</v>
      </c>
      <c r="AW207" s="13" t="s">
        <v>34</v>
      </c>
      <c r="AX207" s="13" t="s">
        <v>78</v>
      </c>
      <c r="AY207" s="241" t="s">
        <v>154</v>
      </c>
    </row>
    <row r="208" s="14" customFormat="1">
      <c r="A208" s="14"/>
      <c r="B208" s="242"/>
      <c r="C208" s="243"/>
      <c r="D208" s="233" t="s">
        <v>163</v>
      </c>
      <c r="E208" s="244" t="s">
        <v>1</v>
      </c>
      <c r="F208" s="245" t="s">
        <v>292</v>
      </c>
      <c r="G208" s="243"/>
      <c r="H208" s="246">
        <v>0.035999999999999997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163</v>
      </c>
      <c r="AU208" s="252" t="s">
        <v>88</v>
      </c>
      <c r="AV208" s="14" t="s">
        <v>88</v>
      </c>
      <c r="AW208" s="14" t="s">
        <v>34</v>
      </c>
      <c r="AX208" s="14" t="s">
        <v>78</v>
      </c>
      <c r="AY208" s="252" t="s">
        <v>154</v>
      </c>
    </row>
    <row r="209" s="15" customFormat="1">
      <c r="A209" s="15"/>
      <c r="B209" s="253"/>
      <c r="C209" s="254"/>
      <c r="D209" s="233" t="s">
        <v>163</v>
      </c>
      <c r="E209" s="255" t="s">
        <v>1</v>
      </c>
      <c r="F209" s="256" t="s">
        <v>201</v>
      </c>
      <c r="G209" s="254"/>
      <c r="H209" s="257">
        <v>2.1349999999999998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163</v>
      </c>
      <c r="AU209" s="263" t="s">
        <v>88</v>
      </c>
      <c r="AV209" s="15" t="s">
        <v>161</v>
      </c>
      <c r="AW209" s="15" t="s">
        <v>34</v>
      </c>
      <c r="AX209" s="15" t="s">
        <v>86</v>
      </c>
      <c r="AY209" s="263" t="s">
        <v>154</v>
      </c>
    </row>
    <row r="210" s="2" customFormat="1" ht="24.15" customHeight="1">
      <c r="A210" s="38"/>
      <c r="B210" s="39"/>
      <c r="C210" s="218" t="s">
        <v>293</v>
      </c>
      <c r="D210" s="218" t="s">
        <v>156</v>
      </c>
      <c r="E210" s="219" t="s">
        <v>294</v>
      </c>
      <c r="F210" s="220" t="s">
        <v>295</v>
      </c>
      <c r="G210" s="221" t="s">
        <v>205</v>
      </c>
      <c r="H210" s="222">
        <v>75.120000000000005</v>
      </c>
      <c r="I210" s="223"/>
      <c r="J210" s="224">
        <f>ROUND(I210*H210,2)</f>
        <v>0</v>
      </c>
      <c r="K210" s="220" t="s">
        <v>160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0.094480999999999996</v>
      </c>
      <c r="R210" s="227">
        <f>Q210*H210</f>
        <v>7.0974127200000003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161</v>
      </c>
      <c r="AT210" s="229" t="s">
        <v>156</v>
      </c>
      <c r="AU210" s="229" t="s">
        <v>88</v>
      </c>
      <c r="AY210" s="17" t="s">
        <v>154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161</v>
      </c>
      <c r="BM210" s="229" t="s">
        <v>296</v>
      </c>
    </row>
    <row r="211" s="13" customFormat="1">
      <c r="A211" s="13"/>
      <c r="B211" s="231"/>
      <c r="C211" s="232"/>
      <c r="D211" s="233" t="s">
        <v>163</v>
      </c>
      <c r="E211" s="234" t="s">
        <v>1</v>
      </c>
      <c r="F211" s="235" t="s">
        <v>193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163</v>
      </c>
      <c r="AU211" s="241" t="s">
        <v>88</v>
      </c>
      <c r="AV211" s="13" t="s">
        <v>86</v>
      </c>
      <c r="AW211" s="13" t="s">
        <v>34</v>
      </c>
      <c r="AX211" s="13" t="s">
        <v>78</v>
      </c>
      <c r="AY211" s="241" t="s">
        <v>154</v>
      </c>
    </row>
    <row r="212" s="14" customFormat="1">
      <c r="A212" s="14"/>
      <c r="B212" s="242"/>
      <c r="C212" s="243"/>
      <c r="D212" s="233" t="s">
        <v>163</v>
      </c>
      <c r="E212" s="244" t="s">
        <v>1</v>
      </c>
      <c r="F212" s="245" t="s">
        <v>297</v>
      </c>
      <c r="G212" s="243"/>
      <c r="H212" s="246">
        <v>75.120000000000005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163</v>
      </c>
      <c r="AU212" s="252" t="s">
        <v>88</v>
      </c>
      <c r="AV212" s="14" t="s">
        <v>88</v>
      </c>
      <c r="AW212" s="14" t="s">
        <v>34</v>
      </c>
      <c r="AX212" s="14" t="s">
        <v>86</v>
      </c>
      <c r="AY212" s="252" t="s">
        <v>154</v>
      </c>
    </row>
    <row r="213" s="2" customFormat="1" ht="24.15" customHeight="1">
      <c r="A213" s="38"/>
      <c r="B213" s="39"/>
      <c r="C213" s="218" t="s">
        <v>298</v>
      </c>
      <c r="D213" s="218" t="s">
        <v>156</v>
      </c>
      <c r="E213" s="219" t="s">
        <v>299</v>
      </c>
      <c r="F213" s="220" t="s">
        <v>300</v>
      </c>
      <c r="G213" s="221" t="s">
        <v>205</v>
      </c>
      <c r="H213" s="222">
        <v>65.423000000000002</v>
      </c>
      <c r="I213" s="223"/>
      <c r="J213" s="224">
        <f>ROUND(I213*H213,2)</f>
        <v>0</v>
      </c>
      <c r="K213" s="220" t="s">
        <v>160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0.061719999999999997</v>
      </c>
      <c r="R213" s="227">
        <f>Q213*H213</f>
        <v>4.0379075599999998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161</v>
      </c>
      <c r="AT213" s="229" t="s">
        <v>156</v>
      </c>
      <c r="AU213" s="229" t="s">
        <v>88</v>
      </c>
      <c r="AY213" s="17" t="s">
        <v>154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161</v>
      </c>
      <c r="BM213" s="229" t="s">
        <v>301</v>
      </c>
    </row>
    <row r="214" s="13" customFormat="1">
      <c r="A214" s="13"/>
      <c r="B214" s="231"/>
      <c r="C214" s="232"/>
      <c r="D214" s="233" t="s">
        <v>163</v>
      </c>
      <c r="E214" s="234" t="s">
        <v>1</v>
      </c>
      <c r="F214" s="235" t="s">
        <v>302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163</v>
      </c>
      <c r="AU214" s="241" t="s">
        <v>88</v>
      </c>
      <c r="AV214" s="13" t="s">
        <v>86</v>
      </c>
      <c r="AW214" s="13" t="s">
        <v>34</v>
      </c>
      <c r="AX214" s="13" t="s">
        <v>78</v>
      </c>
      <c r="AY214" s="241" t="s">
        <v>154</v>
      </c>
    </row>
    <row r="215" s="14" customFormat="1">
      <c r="A215" s="14"/>
      <c r="B215" s="242"/>
      <c r="C215" s="243"/>
      <c r="D215" s="233" t="s">
        <v>163</v>
      </c>
      <c r="E215" s="244" t="s">
        <v>1</v>
      </c>
      <c r="F215" s="245" t="s">
        <v>303</v>
      </c>
      <c r="G215" s="243"/>
      <c r="H215" s="246">
        <v>3.6499999999999999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163</v>
      </c>
      <c r="AU215" s="252" t="s">
        <v>88</v>
      </c>
      <c r="AV215" s="14" t="s">
        <v>88</v>
      </c>
      <c r="AW215" s="14" t="s">
        <v>34</v>
      </c>
      <c r="AX215" s="14" t="s">
        <v>78</v>
      </c>
      <c r="AY215" s="252" t="s">
        <v>154</v>
      </c>
    </row>
    <row r="216" s="14" customFormat="1">
      <c r="A216" s="14"/>
      <c r="B216" s="242"/>
      <c r="C216" s="243"/>
      <c r="D216" s="233" t="s">
        <v>163</v>
      </c>
      <c r="E216" s="244" t="s">
        <v>1</v>
      </c>
      <c r="F216" s="245" t="s">
        <v>304</v>
      </c>
      <c r="G216" s="243"/>
      <c r="H216" s="246">
        <v>3.875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163</v>
      </c>
      <c r="AU216" s="252" t="s">
        <v>88</v>
      </c>
      <c r="AV216" s="14" t="s">
        <v>88</v>
      </c>
      <c r="AW216" s="14" t="s">
        <v>34</v>
      </c>
      <c r="AX216" s="14" t="s">
        <v>78</v>
      </c>
      <c r="AY216" s="252" t="s">
        <v>154</v>
      </c>
    </row>
    <row r="217" s="14" customFormat="1">
      <c r="A217" s="14"/>
      <c r="B217" s="242"/>
      <c r="C217" s="243"/>
      <c r="D217" s="233" t="s">
        <v>163</v>
      </c>
      <c r="E217" s="244" t="s">
        <v>1</v>
      </c>
      <c r="F217" s="245" t="s">
        <v>305</v>
      </c>
      <c r="G217" s="243"/>
      <c r="H217" s="246">
        <v>6.4749999999999996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163</v>
      </c>
      <c r="AU217" s="252" t="s">
        <v>88</v>
      </c>
      <c r="AV217" s="14" t="s">
        <v>88</v>
      </c>
      <c r="AW217" s="14" t="s">
        <v>34</v>
      </c>
      <c r="AX217" s="14" t="s">
        <v>78</v>
      </c>
      <c r="AY217" s="252" t="s">
        <v>154</v>
      </c>
    </row>
    <row r="218" s="14" customFormat="1">
      <c r="A218" s="14"/>
      <c r="B218" s="242"/>
      <c r="C218" s="243"/>
      <c r="D218" s="233" t="s">
        <v>163</v>
      </c>
      <c r="E218" s="244" t="s">
        <v>1</v>
      </c>
      <c r="F218" s="245" t="s">
        <v>306</v>
      </c>
      <c r="G218" s="243"/>
      <c r="H218" s="246">
        <v>14.85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163</v>
      </c>
      <c r="AU218" s="252" t="s">
        <v>88</v>
      </c>
      <c r="AV218" s="14" t="s">
        <v>88</v>
      </c>
      <c r="AW218" s="14" t="s">
        <v>34</v>
      </c>
      <c r="AX218" s="14" t="s">
        <v>78</v>
      </c>
      <c r="AY218" s="252" t="s">
        <v>154</v>
      </c>
    </row>
    <row r="219" s="14" customFormat="1">
      <c r="A219" s="14"/>
      <c r="B219" s="242"/>
      <c r="C219" s="243"/>
      <c r="D219" s="233" t="s">
        <v>163</v>
      </c>
      <c r="E219" s="244" t="s">
        <v>1</v>
      </c>
      <c r="F219" s="245" t="s">
        <v>307</v>
      </c>
      <c r="G219" s="243"/>
      <c r="H219" s="246">
        <v>25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163</v>
      </c>
      <c r="AU219" s="252" t="s">
        <v>88</v>
      </c>
      <c r="AV219" s="14" t="s">
        <v>88</v>
      </c>
      <c r="AW219" s="14" t="s">
        <v>34</v>
      </c>
      <c r="AX219" s="14" t="s">
        <v>78</v>
      </c>
      <c r="AY219" s="252" t="s">
        <v>154</v>
      </c>
    </row>
    <row r="220" s="14" customFormat="1">
      <c r="A220" s="14"/>
      <c r="B220" s="242"/>
      <c r="C220" s="243"/>
      <c r="D220" s="233" t="s">
        <v>163</v>
      </c>
      <c r="E220" s="244" t="s">
        <v>1</v>
      </c>
      <c r="F220" s="245" t="s">
        <v>308</v>
      </c>
      <c r="G220" s="243"/>
      <c r="H220" s="246">
        <v>3.375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163</v>
      </c>
      <c r="AU220" s="252" t="s">
        <v>88</v>
      </c>
      <c r="AV220" s="14" t="s">
        <v>88</v>
      </c>
      <c r="AW220" s="14" t="s">
        <v>34</v>
      </c>
      <c r="AX220" s="14" t="s">
        <v>78</v>
      </c>
      <c r="AY220" s="252" t="s">
        <v>154</v>
      </c>
    </row>
    <row r="221" s="14" customFormat="1">
      <c r="A221" s="14"/>
      <c r="B221" s="242"/>
      <c r="C221" s="243"/>
      <c r="D221" s="233" t="s">
        <v>163</v>
      </c>
      <c r="E221" s="244" t="s">
        <v>1</v>
      </c>
      <c r="F221" s="245" t="s">
        <v>309</v>
      </c>
      <c r="G221" s="243"/>
      <c r="H221" s="246">
        <v>2.25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163</v>
      </c>
      <c r="AU221" s="252" t="s">
        <v>88</v>
      </c>
      <c r="AV221" s="14" t="s">
        <v>88</v>
      </c>
      <c r="AW221" s="14" t="s">
        <v>34</v>
      </c>
      <c r="AX221" s="14" t="s">
        <v>78</v>
      </c>
      <c r="AY221" s="252" t="s">
        <v>154</v>
      </c>
    </row>
    <row r="222" s="15" customFormat="1">
      <c r="A222" s="15"/>
      <c r="B222" s="253"/>
      <c r="C222" s="254"/>
      <c r="D222" s="233" t="s">
        <v>163</v>
      </c>
      <c r="E222" s="255" t="s">
        <v>1</v>
      </c>
      <c r="F222" s="256" t="s">
        <v>201</v>
      </c>
      <c r="G222" s="254"/>
      <c r="H222" s="257">
        <v>59.475000000000001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3" t="s">
        <v>163</v>
      </c>
      <c r="AU222" s="263" t="s">
        <v>88</v>
      </c>
      <c r="AV222" s="15" t="s">
        <v>161</v>
      </c>
      <c r="AW222" s="15" t="s">
        <v>34</v>
      </c>
      <c r="AX222" s="15" t="s">
        <v>86</v>
      </c>
      <c r="AY222" s="263" t="s">
        <v>154</v>
      </c>
    </row>
    <row r="223" s="14" customFormat="1">
      <c r="A223" s="14"/>
      <c r="B223" s="242"/>
      <c r="C223" s="243"/>
      <c r="D223" s="233" t="s">
        <v>163</v>
      </c>
      <c r="E223" s="243"/>
      <c r="F223" s="245" t="s">
        <v>310</v>
      </c>
      <c r="G223" s="243"/>
      <c r="H223" s="246">
        <v>65.423000000000002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163</v>
      </c>
      <c r="AU223" s="252" t="s">
        <v>88</v>
      </c>
      <c r="AV223" s="14" t="s">
        <v>88</v>
      </c>
      <c r="AW223" s="14" t="s">
        <v>4</v>
      </c>
      <c r="AX223" s="14" t="s">
        <v>86</v>
      </c>
      <c r="AY223" s="252" t="s">
        <v>154</v>
      </c>
    </row>
    <row r="224" s="2" customFormat="1" ht="24.15" customHeight="1">
      <c r="A224" s="38"/>
      <c r="B224" s="39"/>
      <c r="C224" s="218" t="s">
        <v>311</v>
      </c>
      <c r="D224" s="218" t="s">
        <v>156</v>
      </c>
      <c r="E224" s="219" t="s">
        <v>312</v>
      </c>
      <c r="F224" s="220" t="s">
        <v>313</v>
      </c>
      <c r="G224" s="221" t="s">
        <v>205</v>
      </c>
      <c r="H224" s="222">
        <v>14.19</v>
      </c>
      <c r="I224" s="223"/>
      <c r="J224" s="224">
        <f>ROUND(I224*H224,2)</f>
        <v>0</v>
      </c>
      <c r="K224" s="220" t="s">
        <v>160</v>
      </c>
      <c r="L224" s="44"/>
      <c r="M224" s="225" t="s">
        <v>1</v>
      </c>
      <c r="N224" s="226" t="s">
        <v>43</v>
      </c>
      <c r="O224" s="91"/>
      <c r="P224" s="227">
        <f>O224*H224</f>
        <v>0</v>
      </c>
      <c r="Q224" s="227">
        <v>0.079210000000000003</v>
      </c>
      <c r="R224" s="227">
        <f>Q224*H224</f>
        <v>1.1239899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161</v>
      </c>
      <c r="AT224" s="229" t="s">
        <v>156</v>
      </c>
      <c r="AU224" s="229" t="s">
        <v>88</v>
      </c>
      <c r="AY224" s="17" t="s">
        <v>154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86</v>
      </c>
      <c r="BK224" s="230">
        <f>ROUND(I224*H224,2)</f>
        <v>0</v>
      </c>
      <c r="BL224" s="17" t="s">
        <v>161</v>
      </c>
      <c r="BM224" s="229" t="s">
        <v>314</v>
      </c>
    </row>
    <row r="225" s="13" customFormat="1">
      <c r="A225" s="13"/>
      <c r="B225" s="231"/>
      <c r="C225" s="232"/>
      <c r="D225" s="233" t="s">
        <v>163</v>
      </c>
      <c r="E225" s="234" t="s">
        <v>1</v>
      </c>
      <c r="F225" s="235" t="s">
        <v>302</v>
      </c>
      <c r="G225" s="232"/>
      <c r="H225" s="234" t="s">
        <v>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163</v>
      </c>
      <c r="AU225" s="241" t="s">
        <v>88</v>
      </c>
      <c r="AV225" s="13" t="s">
        <v>86</v>
      </c>
      <c r="AW225" s="13" t="s">
        <v>34</v>
      </c>
      <c r="AX225" s="13" t="s">
        <v>78</v>
      </c>
      <c r="AY225" s="241" t="s">
        <v>154</v>
      </c>
    </row>
    <row r="226" s="14" customFormat="1">
      <c r="A226" s="14"/>
      <c r="B226" s="242"/>
      <c r="C226" s="243"/>
      <c r="D226" s="233" t="s">
        <v>163</v>
      </c>
      <c r="E226" s="244" t="s">
        <v>1</v>
      </c>
      <c r="F226" s="245" t="s">
        <v>315</v>
      </c>
      <c r="G226" s="243"/>
      <c r="H226" s="246">
        <v>12.9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163</v>
      </c>
      <c r="AU226" s="252" t="s">
        <v>88</v>
      </c>
      <c r="AV226" s="14" t="s">
        <v>88</v>
      </c>
      <c r="AW226" s="14" t="s">
        <v>34</v>
      </c>
      <c r="AX226" s="14" t="s">
        <v>86</v>
      </c>
      <c r="AY226" s="252" t="s">
        <v>154</v>
      </c>
    </row>
    <row r="227" s="14" customFormat="1">
      <c r="A227" s="14"/>
      <c r="B227" s="242"/>
      <c r="C227" s="243"/>
      <c r="D227" s="233" t="s">
        <v>163</v>
      </c>
      <c r="E227" s="243"/>
      <c r="F227" s="245" t="s">
        <v>316</v>
      </c>
      <c r="G227" s="243"/>
      <c r="H227" s="246">
        <v>14.19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163</v>
      </c>
      <c r="AU227" s="252" t="s">
        <v>88</v>
      </c>
      <c r="AV227" s="14" t="s">
        <v>88</v>
      </c>
      <c r="AW227" s="14" t="s">
        <v>4</v>
      </c>
      <c r="AX227" s="14" t="s">
        <v>86</v>
      </c>
      <c r="AY227" s="252" t="s">
        <v>154</v>
      </c>
    </row>
    <row r="228" s="2" customFormat="1" ht="24.15" customHeight="1">
      <c r="A228" s="38"/>
      <c r="B228" s="39"/>
      <c r="C228" s="218" t="s">
        <v>317</v>
      </c>
      <c r="D228" s="218" t="s">
        <v>156</v>
      </c>
      <c r="E228" s="219" t="s">
        <v>318</v>
      </c>
      <c r="F228" s="220" t="s">
        <v>319</v>
      </c>
      <c r="G228" s="221" t="s">
        <v>205</v>
      </c>
      <c r="H228" s="222">
        <v>2.6760000000000002</v>
      </c>
      <c r="I228" s="223"/>
      <c r="J228" s="224">
        <f>ROUND(I228*H228,2)</f>
        <v>0</v>
      </c>
      <c r="K228" s="220" t="s">
        <v>160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0.17818400000000001</v>
      </c>
      <c r="R228" s="227">
        <f>Q228*H228</f>
        <v>0.47682038400000004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161</v>
      </c>
      <c r="AT228" s="229" t="s">
        <v>156</v>
      </c>
      <c r="AU228" s="229" t="s">
        <v>88</v>
      </c>
      <c r="AY228" s="17" t="s">
        <v>154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86</v>
      </c>
      <c r="BK228" s="230">
        <f>ROUND(I228*H228,2)</f>
        <v>0</v>
      </c>
      <c r="BL228" s="17" t="s">
        <v>161</v>
      </c>
      <c r="BM228" s="229" t="s">
        <v>320</v>
      </c>
    </row>
    <row r="229" s="14" customFormat="1">
      <c r="A229" s="14"/>
      <c r="B229" s="242"/>
      <c r="C229" s="243"/>
      <c r="D229" s="233" t="s">
        <v>163</v>
      </c>
      <c r="E229" s="244" t="s">
        <v>1</v>
      </c>
      <c r="F229" s="245" t="s">
        <v>321</v>
      </c>
      <c r="G229" s="243"/>
      <c r="H229" s="246">
        <v>2.6760000000000002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163</v>
      </c>
      <c r="AU229" s="252" t="s">
        <v>88</v>
      </c>
      <c r="AV229" s="14" t="s">
        <v>88</v>
      </c>
      <c r="AW229" s="14" t="s">
        <v>34</v>
      </c>
      <c r="AX229" s="14" t="s">
        <v>86</v>
      </c>
      <c r="AY229" s="252" t="s">
        <v>154</v>
      </c>
    </row>
    <row r="230" s="2" customFormat="1" ht="24.15" customHeight="1">
      <c r="A230" s="38"/>
      <c r="B230" s="39"/>
      <c r="C230" s="218" t="s">
        <v>322</v>
      </c>
      <c r="D230" s="218" t="s">
        <v>156</v>
      </c>
      <c r="E230" s="219" t="s">
        <v>323</v>
      </c>
      <c r="F230" s="220" t="s">
        <v>324</v>
      </c>
      <c r="G230" s="221" t="s">
        <v>205</v>
      </c>
      <c r="H230" s="222">
        <v>4.0800000000000001</v>
      </c>
      <c r="I230" s="223"/>
      <c r="J230" s="224">
        <f>ROUND(I230*H230,2)</f>
        <v>0</v>
      </c>
      <c r="K230" s="220" t="s">
        <v>160</v>
      </c>
      <c r="L230" s="44"/>
      <c r="M230" s="225" t="s">
        <v>1</v>
      </c>
      <c r="N230" s="226" t="s">
        <v>43</v>
      </c>
      <c r="O230" s="91"/>
      <c r="P230" s="227">
        <f>O230*H230</f>
        <v>0</v>
      </c>
      <c r="Q230" s="227">
        <v>0.16352</v>
      </c>
      <c r="R230" s="227">
        <f>Q230*H230</f>
        <v>0.66716160000000002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161</v>
      </c>
      <c r="AT230" s="229" t="s">
        <v>156</v>
      </c>
      <c r="AU230" s="229" t="s">
        <v>88</v>
      </c>
      <c r="AY230" s="17" t="s">
        <v>154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86</v>
      </c>
      <c r="BK230" s="230">
        <f>ROUND(I230*H230,2)</f>
        <v>0</v>
      </c>
      <c r="BL230" s="17" t="s">
        <v>161</v>
      </c>
      <c r="BM230" s="229" t="s">
        <v>325</v>
      </c>
    </row>
    <row r="231" s="14" customFormat="1">
      <c r="A231" s="14"/>
      <c r="B231" s="242"/>
      <c r="C231" s="243"/>
      <c r="D231" s="233" t="s">
        <v>163</v>
      </c>
      <c r="E231" s="244" t="s">
        <v>1</v>
      </c>
      <c r="F231" s="245" t="s">
        <v>326</v>
      </c>
      <c r="G231" s="243"/>
      <c r="H231" s="246">
        <v>4.0800000000000001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163</v>
      </c>
      <c r="AU231" s="252" t="s">
        <v>88</v>
      </c>
      <c r="AV231" s="14" t="s">
        <v>88</v>
      </c>
      <c r="AW231" s="14" t="s">
        <v>34</v>
      </c>
      <c r="AX231" s="14" t="s">
        <v>86</v>
      </c>
      <c r="AY231" s="252" t="s">
        <v>154</v>
      </c>
    </row>
    <row r="232" s="2" customFormat="1" ht="24.15" customHeight="1">
      <c r="A232" s="38"/>
      <c r="B232" s="39"/>
      <c r="C232" s="218" t="s">
        <v>327</v>
      </c>
      <c r="D232" s="218" t="s">
        <v>156</v>
      </c>
      <c r="E232" s="219" t="s">
        <v>328</v>
      </c>
      <c r="F232" s="220" t="s">
        <v>329</v>
      </c>
      <c r="G232" s="221" t="s">
        <v>205</v>
      </c>
      <c r="H232" s="222">
        <v>100</v>
      </c>
      <c r="I232" s="223"/>
      <c r="J232" s="224">
        <f>ROUND(I232*H232,2)</f>
        <v>0</v>
      </c>
      <c r="K232" s="220" t="s">
        <v>160</v>
      </c>
      <c r="L232" s="44"/>
      <c r="M232" s="225" t="s">
        <v>1</v>
      </c>
      <c r="N232" s="226" t="s">
        <v>43</v>
      </c>
      <c r="O232" s="91"/>
      <c r="P232" s="227">
        <f>O232*H232</f>
        <v>0</v>
      </c>
      <c r="Q232" s="227">
        <v>0.0078469999999999998</v>
      </c>
      <c r="R232" s="227">
        <f>Q232*H232</f>
        <v>0.78469999999999995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161</v>
      </c>
      <c r="AT232" s="229" t="s">
        <v>156</v>
      </c>
      <c r="AU232" s="229" t="s">
        <v>88</v>
      </c>
      <c r="AY232" s="17" t="s">
        <v>154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161</v>
      </c>
      <c r="BM232" s="229" t="s">
        <v>330</v>
      </c>
    </row>
    <row r="233" s="12" customFormat="1" ht="22.8" customHeight="1">
      <c r="A233" s="12"/>
      <c r="B233" s="202"/>
      <c r="C233" s="203"/>
      <c r="D233" s="204" t="s">
        <v>77</v>
      </c>
      <c r="E233" s="216" t="s">
        <v>161</v>
      </c>
      <c r="F233" s="216" t="s">
        <v>331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SUM(P234:P258)</f>
        <v>0</v>
      </c>
      <c r="Q233" s="210"/>
      <c r="R233" s="211">
        <f>SUM(R234:R258)</f>
        <v>5.0468988148917999</v>
      </c>
      <c r="S233" s="210"/>
      <c r="T233" s="212">
        <f>SUM(T234:T258)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86</v>
      </c>
      <c r="AT233" s="214" t="s">
        <v>77</v>
      </c>
      <c r="AU233" s="214" t="s">
        <v>86</v>
      </c>
      <c r="AY233" s="213" t="s">
        <v>154</v>
      </c>
      <c r="BK233" s="215">
        <f>SUM(BK234:BK258)</f>
        <v>0</v>
      </c>
    </row>
    <row r="234" s="2" customFormat="1" ht="16.5" customHeight="1">
      <c r="A234" s="38"/>
      <c r="B234" s="39"/>
      <c r="C234" s="218" t="s">
        <v>332</v>
      </c>
      <c r="D234" s="218" t="s">
        <v>156</v>
      </c>
      <c r="E234" s="219" t="s">
        <v>333</v>
      </c>
      <c r="F234" s="220" t="s">
        <v>334</v>
      </c>
      <c r="G234" s="221" t="s">
        <v>159</v>
      </c>
      <c r="H234" s="222">
        <v>0.69799999999999995</v>
      </c>
      <c r="I234" s="223"/>
      <c r="J234" s="224">
        <f>ROUND(I234*H234,2)</f>
        <v>0</v>
      </c>
      <c r="K234" s="220" t="s">
        <v>160</v>
      </c>
      <c r="L234" s="44"/>
      <c r="M234" s="225" t="s">
        <v>1</v>
      </c>
      <c r="N234" s="226" t="s">
        <v>43</v>
      </c>
      <c r="O234" s="91"/>
      <c r="P234" s="227">
        <f>O234*H234</f>
        <v>0</v>
      </c>
      <c r="Q234" s="227">
        <v>2.5020099999999998</v>
      </c>
      <c r="R234" s="227">
        <f>Q234*H234</f>
        <v>1.7464029799999998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161</v>
      </c>
      <c r="AT234" s="229" t="s">
        <v>156</v>
      </c>
      <c r="AU234" s="229" t="s">
        <v>88</v>
      </c>
      <c r="AY234" s="17" t="s">
        <v>154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86</v>
      </c>
      <c r="BK234" s="230">
        <f>ROUND(I234*H234,2)</f>
        <v>0</v>
      </c>
      <c r="BL234" s="17" t="s">
        <v>161</v>
      </c>
      <c r="BM234" s="229" t="s">
        <v>335</v>
      </c>
    </row>
    <row r="235" s="13" customFormat="1">
      <c r="A235" s="13"/>
      <c r="B235" s="231"/>
      <c r="C235" s="232"/>
      <c r="D235" s="233" t="s">
        <v>163</v>
      </c>
      <c r="E235" s="234" t="s">
        <v>1</v>
      </c>
      <c r="F235" s="235" t="s">
        <v>336</v>
      </c>
      <c r="G235" s="232"/>
      <c r="H235" s="234" t="s">
        <v>1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163</v>
      </c>
      <c r="AU235" s="241" t="s">
        <v>88</v>
      </c>
      <c r="AV235" s="13" t="s">
        <v>86</v>
      </c>
      <c r="AW235" s="13" t="s">
        <v>34</v>
      </c>
      <c r="AX235" s="13" t="s">
        <v>78</v>
      </c>
      <c r="AY235" s="241" t="s">
        <v>154</v>
      </c>
    </row>
    <row r="236" s="14" customFormat="1">
      <c r="A236" s="14"/>
      <c r="B236" s="242"/>
      <c r="C236" s="243"/>
      <c r="D236" s="233" t="s">
        <v>163</v>
      </c>
      <c r="E236" s="244" t="s">
        <v>1</v>
      </c>
      <c r="F236" s="245" t="s">
        <v>337</v>
      </c>
      <c r="G236" s="243"/>
      <c r="H236" s="246">
        <v>0.69799999999999995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163</v>
      </c>
      <c r="AU236" s="252" t="s">
        <v>88</v>
      </c>
      <c r="AV236" s="14" t="s">
        <v>88</v>
      </c>
      <c r="AW236" s="14" t="s">
        <v>34</v>
      </c>
      <c r="AX236" s="14" t="s">
        <v>86</v>
      </c>
      <c r="AY236" s="252" t="s">
        <v>154</v>
      </c>
    </row>
    <row r="237" s="2" customFormat="1" ht="24.15" customHeight="1">
      <c r="A237" s="38"/>
      <c r="B237" s="39"/>
      <c r="C237" s="218" t="s">
        <v>338</v>
      </c>
      <c r="D237" s="218" t="s">
        <v>156</v>
      </c>
      <c r="E237" s="219" t="s">
        <v>339</v>
      </c>
      <c r="F237" s="220" t="s">
        <v>340</v>
      </c>
      <c r="G237" s="221" t="s">
        <v>205</v>
      </c>
      <c r="H237" s="222">
        <v>6.9800000000000004</v>
      </c>
      <c r="I237" s="223"/>
      <c r="J237" s="224">
        <f>ROUND(I237*H237,2)</f>
        <v>0</v>
      </c>
      <c r="K237" s="220" t="s">
        <v>160</v>
      </c>
      <c r="L237" s="44"/>
      <c r="M237" s="225" t="s">
        <v>1</v>
      </c>
      <c r="N237" s="226" t="s">
        <v>43</v>
      </c>
      <c r="O237" s="91"/>
      <c r="P237" s="227">
        <f>O237*H237</f>
        <v>0</v>
      </c>
      <c r="Q237" s="227">
        <v>0.010361840000000001</v>
      </c>
      <c r="R237" s="227">
        <f>Q237*H237</f>
        <v>0.072325643200000012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161</v>
      </c>
      <c r="AT237" s="229" t="s">
        <v>156</v>
      </c>
      <c r="AU237" s="229" t="s">
        <v>88</v>
      </c>
      <c r="AY237" s="17" t="s">
        <v>154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86</v>
      </c>
      <c r="BK237" s="230">
        <f>ROUND(I237*H237,2)</f>
        <v>0</v>
      </c>
      <c r="BL237" s="17" t="s">
        <v>161</v>
      </c>
      <c r="BM237" s="229" t="s">
        <v>341</v>
      </c>
    </row>
    <row r="238" s="13" customFormat="1">
      <c r="A238" s="13"/>
      <c r="B238" s="231"/>
      <c r="C238" s="232"/>
      <c r="D238" s="233" t="s">
        <v>163</v>
      </c>
      <c r="E238" s="234" t="s">
        <v>1</v>
      </c>
      <c r="F238" s="235" t="s">
        <v>336</v>
      </c>
      <c r="G238" s="232"/>
      <c r="H238" s="234" t="s">
        <v>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163</v>
      </c>
      <c r="AU238" s="241" t="s">
        <v>88</v>
      </c>
      <c r="AV238" s="13" t="s">
        <v>86</v>
      </c>
      <c r="AW238" s="13" t="s">
        <v>34</v>
      </c>
      <c r="AX238" s="13" t="s">
        <v>78</v>
      </c>
      <c r="AY238" s="241" t="s">
        <v>154</v>
      </c>
    </row>
    <row r="239" s="14" customFormat="1">
      <c r="A239" s="14"/>
      <c r="B239" s="242"/>
      <c r="C239" s="243"/>
      <c r="D239" s="233" t="s">
        <v>163</v>
      </c>
      <c r="E239" s="244" t="s">
        <v>1</v>
      </c>
      <c r="F239" s="245" t="s">
        <v>342</v>
      </c>
      <c r="G239" s="243"/>
      <c r="H239" s="246">
        <v>6.9800000000000004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163</v>
      </c>
      <c r="AU239" s="252" t="s">
        <v>88</v>
      </c>
      <c r="AV239" s="14" t="s">
        <v>88</v>
      </c>
      <c r="AW239" s="14" t="s">
        <v>34</v>
      </c>
      <c r="AX239" s="14" t="s">
        <v>86</v>
      </c>
      <c r="AY239" s="252" t="s">
        <v>154</v>
      </c>
    </row>
    <row r="240" s="2" customFormat="1" ht="24.15" customHeight="1">
      <c r="A240" s="38"/>
      <c r="B240" s="39"/>
      <c r="C240" s="218" t="s">
        <v>343</v>
      </c>
      <c r="D240" s="218" t="s">
        <v>156</v>
      </c>
      <c r="E240" s="219" t="s">
        <v>344</v>
      </c>
      <c r="F240" s="220" t="s">
        <v>345</v>
      </c>
      <c r="G240" s="221" t="s">
        <v>205</v>
      </c>
      <c r="H240" s="222">
        <v>30</v>
      </c>
      <c r="I240" s="223"/>
      <c r="J240" s="224">
        <f>ROUND(I240*H240,2)</f>
        <v>0</v>
      </c>
      <c r="K240" s="220" t="s">
        <v>160</v>
      </c>
      <c r="L240" s="44"/>
      <c r="M240" s="225" t="s">
        <v>1</v>
      </c>
      <c r="N240" s="226" t="s">
        <v>43</v>
      </c>
      <c r="O240" s="91"/>
      <c r="P240" s="227">
        <f>O240*H240</f>
        <v>0</v>
      </c>
      <c r="Q240" s="227">
        <v>0.00099736000000000009</v>
      </c>
      <c r="R240" s="227">
        <f>Q240*H240</f>
        <v>0.029920800000000004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161</v>
      </c>
      <c r="AT240" s="229" t="s">
        <v>156</v>
      </c>
      <c r="AU240" s="229" t="s">
        <v>88</v>
      </c>
      <c r="AY240" s="17" t="s">
        <v>154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86</v>
      </c>
      <c r="BK240" s="230">
        <f>ROUND(I240*H240,2)</f>
        <v>0</v>
      </c>
      <c r="BL240" s="17" t="s">
        <v>161</v>
      </c>
      <c r="BM240" s="229" t="s">
        <v>346</v>
      </c>
    </row>
    <row r="241" s="2" customFormat="1" ht="24.15" customHeight="1">
      <c r="A241" s="38"/>
      <c r="B241" s="39"/>
      <c r="C241" s="218" t="s">
        <v>347</v>
      </c>
      <c r="D241" s="218" t="s">
        <v>156</v>
      </c>
      <c r="E241" s="219" t="s">
        <v>348</v>
      </c>
      <c r="F241" s="220" t="s">
        <v>349</v>
      </c>
      <c r="G241" s="221" t="s">
        <v>205</v>
      </c>
      <c r="H241" s="222">
        <v>30</v>
      </c>
      <c r="I241" s="223"/>
      <c r="J241" s="224">
        <f>ROUND(I241*H241,2)</f>
        <v>0</v>
      </c>
      <c r="K241" s="220" t="s">
        <v>160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161</v>
      </c>
      <c r="AT241" s="229" t="s">
        <v>156</v>
      </c>
      <c r="AU241" s="229" t="s">
        <v>88</v>
      </c>
      <c r="AY241" s="17" t="s">
        <v>154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161</v>
      </c>
      <c r="BM241" s="229" t="s">
        <v>350</v>
      </c>
    </row>
    <row r="242" s="2" customFormat="1" ht="16.5" customHeight="1">
      <c r="A242" s="38"/>
      <c r="B242" s="39"/>
      <c r="C242" s="218" t="s">
        <v>351</v>
      </c>
      <c r="D242" s="218" t="s">
        <v>156</v>
      </c>
      <c r="E242" s="219" t="s">
        <v>352</v>
      </c>
      <c r="F242" s="220" t="s">
        <v>353</v>
      </c>
      <c r="G242" s="221" t="s">
        <v>180</v>
      </c>
      <c r="H242" s="222">
        <v>0.094</v>
      </c>
      <c r="I242" s="223"/>
      <c r="J242" s="224">
        <f>ROUND(I242*H242,2)</f>
        <v>0</v>
      </c>
      <c r="K242" s="220" t="s">
        <v>160</v>
      </c>
      <c r="L242" s="44"/>
      <c r="M242" s="225" t="s">
        <v>1</v>
      </c>
      <c r="N242" s="226" t="s">
        <v>43</v>
      </c>
      <c r="O242" s="91"/>
      <c r="P242" s="227">
        <f>O242*H242</f>
        <v>0</v>
      </c>
      <c r="Q242" s="227">
        <v>1.0627727797</v>
      </c>
      <c r="R242" s="227">
        <f>Q242*H242</f>
        <v>0.099900641291799999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161</v>
      </c>
      <c r="AT242" s="229" t="s">
        <v>156</v>
      </c>
      <c r="AU242" s="229" t="s">
        <v>88</v>
      </c>
      <c r="AY242" s="17" t="s">
        <v>154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86</v>
      </c>
      <c r="BK242" s="230">
        <f>ROUND(I242*H242,2)</f>
        <v>0</v>
      </c>
      <c r="BL242" s="17" t="s">
        <v>161</v>
      </c>
      <c r="BM242" s="229" t="s">
        <v>354</v>
      </c>
    </row>
    <row r="243" s="13" customFormat="1">
      <c r="A243" s="13"/>
      <c r="B243" s="231"/>
      <c r="C243" s="232"/>
      <c r="D243" s="233" t="s">
        <v>163</v>
      </c>
      <c r="E243" s="234" t="s">
        <v>1</v>
      </c>
      <c r="F243" s="235" t="s">
        <v>216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163</v>
      </c>
      <c r="AU243" s="241" t="s">
        <v>88</v>
      </c>
      <c r="AV243" s="13" t="s">
        <v>86</v>
      </c>
      <c r="AW243" s="13" t="s">
        <v>34</v>
      </c>
      <c r="AX243" s="13" t="s">
        <v>78</v>
      </c>
      <c r="AY243" s="241" t="s">
        <v>154</v>
      </c>
    </row>
    <row r="244" s="14" customFormat="1">
      <c r="A244" s="14"/>
      <c r="B244" s="242"/>
      <c r="C244" s="243"/>
      <c r="D244" s="233" t="s">
        <v>163</v>
      </c>
      <c r="E244" s="244" t="s">
        <v>1</v>
      </c>
      <c r="F244" s="245" t="s">
        <v>355</v>
      </c>
      <c r="G244" s="243"/>
      <c r="H244" s="246">
        <v>0.094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163</v>
      </c>
      <c r="AU244" s="252" t="s">
        <v>88</v>
      </c>
      <c r="AV244" s="14" t="s">
        <v>88</v>
      </c>
      <c r="AW244" s="14" t="s">
        <v>34</v>
      </c>
      <c r="AX244" s="14" t="s">
        <v>86</v>
      </c>
      <c r="AY244" s="252" t="s">
        <v>154</v>
      </c>
    </row>
    <row r="245" s="2" customFormat="1" ht="21.75" customHeight="1">
      <c r="A245" s="38"/>
      <c r="B245" s="39"/>
      <c r="C245" s="218" t="s">
        <v>356</v>
      </c>
      <c r="D245" s="218" t="s">
        <v>156</v>
      </c>
      <c r="E245" s="219" t="s">
        <v>357</v>
      </c>
      <c r="F245" s="220" t="s">
        <v>358</v>
      </c>
      <c r="G245" s="221" t="s">
        <v>255</v>
      </c>
      <c r="H245" s="222">
        <v>10</v>
      </c>
      <c r="I245" s="223"/>
      <c r="J245" s="224">
        <f>ROUND(I245*H245,2)</f>
        <v>0</v>
      </c>
      <c r="K245" s="220" t="s">
        <v>160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0.066595600000000005</v>
      </c>
      <c r="R245" s="227">
        <f>Q245*H245</f>
        <v>0.66595599999999999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161</v>
      </c>
      <c r="AT245" s="229" t="s">
        <v>156</v>
      </c>
      <c r="AU245" s="229" t="s">
        <v>88</v>
      </c>
      <c r="AY245" s="17" t="s">
        <v>154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86</v>
      </c>
      <c r="BK245" s="230">
        <f>ROUND(I245*H245,2)</f>
        <v>0</v>
      </c>
      <c r="BL245" s="17" t="s">
        <v>161</v>
      </c>
      <c r="BM245" s="229" t="s">
        <v>359</v>
      </c>
    </row>
    <row r="246" s="2" customFormat="1" ht="21.75" customHeight="1">
      <c r="A246" s="38"/>
      <c r="B246" s="39"/>
      <c r="C246" s="218" t="s">
        <v>360</v>
      </c>
      <c r="D246" s="218" t="s">
        <v>156</v>
      </c>
      <c r="E246" s="219" t="s">
        <v>361</v>
      </c>
      <c r="F246" s="220" t="s">
        <v>362</v>
      </c>
      <c r="G246" s="221" t="s">
        <v>255</v>
      </c>
      <c r="H246" s="222">
        <v>2</v>
      </c>
      <c r="I246" s="223"/>
      <c r="J246" s="224">
        <f>ROUND(I246*H246,2)</f>
        <v>0</v>
      </c>
      <c r="K246" s="220" t="s">
        <v>160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0.14986579999999999</v>
      </c>
      <c r="R246" s="227">
        <f>Q246*H246</f>
        <v>0.29973159999999999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161</v>
      </c>
      <c r="AT246" s="229" t="s">
        <v>156</v>
      </c>
      <c r="AU246" s="229" t="s">
        <v>88</v>
      </c>
      <c r="AY246" s="17" t="s">
        <v>154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86</v>
      </c>
      <c r="BK246" s="230">
        <f>ROUND(I246*H246,2)</f>
        <v>0</v>
      </c>
      <c r="BL246" s="17" t="s">
        <v>161</v>
      </c>
      <c r="BM246" s="229" t="s">
        <v>363</v>
      </c>
    </row>
    <row r="247" s="2" customFormat="1" ht="24.15" customHeight="1">
      <c r="A247" s="38"/>
      <c r="B247" s="39"/>
      <c r="C247" s="218" t="s">
        <v>364</v>
      </c>
      <c r="D247" s="218" t="s">
        <v>156</v>
      </c>
      <c r="E247" s="219" t="s">
        <v>365</v>
      </c>
      <c r="F247" s="220" t="s">
        <v>366</v>
      </c>
      <c r="G247" s="221" t="s">
        <v>180</v>
      </c>
      <c r="H247" s="222">
        <v>0.22400000000000001</v>
      </c>
      <c r="I247" s="223"/>
      <c r="J247" s="224">
        <f>ROUND(I247*H247,2)</f>
        <v>0</v>
      </c>
      <c r="K247" s="220" t="s">
        <v>160</v>
      </c>
      <c r="L247" s="44"/>
      <c r="M247" s="225" t="s">
        <v>1</v>
      </c>
      <c r="N247" s="226" t="s">
        <v>43</v>
      </c>
      <c r="O247" s="91"/>
      <c r="P247" s="227">
        <f>O247*H247</f>
        <v>0</v>
      </c>
      <c r="Q247" s="227">
        <v>0.088644600000000004</v>
      </c>
      <c r="R247" s="227">
        <f>Q247*H247</f>
        <v>0.0198563904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161</v>
      </c>
      <c r="AT247" s="229" t="s">
        <v>156</v>
      </c>
      <c r="AU247" s="229" t="s">
        <v>88</v>
      </c>
      <c r="AY247" s="17" t="s">
        <v>154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86</v>
      </c>
      <c r="BK247" s="230">
        <f>ROUND(I247*H247,2)</f>
        <v>0</v>
      </c>
      <c r="BL247" s="17" t="s">
        <v>161</v>
      </c>
      <c r="BM247" s="229" t="s">
        <v>367</v>
      </c>
    </row>
    <row r="248" s="13" customFormat="1">
      <c r="A248" s="13"/>
      <c r="B248" s="231"/>
      <c r="C248" s="232"/>
      <c r="D248" s="233" t="s">
        <v>163</v>
      </c>
      <c r="E248" s="234" t="s">
        <v>1</v>
      </c>
      <c r="F248" s="235" t="s">
        <v>368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163</v>
      </c>
      <c r="AU248" s="241" t="s">
        <v>88</v>
      </c>
      <c r="AV248" s="13" t="s">
        <v>86</v>
      </c>
      <c r="AW248" s="13" t="s">
        <v>34</v>
      </c>
      <c r="AX248" s="13" t="s">
        <v>78</v>
      </c>
      <c r="AY248" s="241" t="s">
        <v>154</v>
      </c>
    </row>
    <row r="249" s="13" customFormat="1">
      <c r="A249" s="13"/>
      <c r="B249" s="231"/>
      <c r="C249" s="232"/>
      <c r="D249" s="233" t="s">
        <v>163</v>
      </c>
      <c r="E249" s="234" t="s">
        <v>1</v>
      </c>
      <c r="F249" s="235" t="s">
        <v>369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163</v>
      </c>
      <c r="AU249" s="241" t="s">
        <v>88</v>
      </c>
      <c r="AV249" s="13" t="s">
        <v>86</v>
      </c>
      <c r="AW249" s="13" t="s">
        <v>34</v>
      </c>
      <c r="AX249" s="13" t="s">
        <v>78</v>
      </c>
      <c r="AY249" s="241" t="s">
        <v>154</v>
      </c>
    </row>
    <row r="250" s="14" customFormat="1">
      <c r="A250" s="14"/>
      <c r="B250" s="242"/>
      <c r="C250" s="243"/>
      <c r="D250" s="233" t="s">
        <v>163</v>
      </c>
      <c r="E250" s="244" t="s">
        <v>1</v>
      </c>
      <c r="F250" s="245" t="s">
        <v>370</v>
      </c>
      <c r="G250" s="243"/>
      <c r="H250" s="246">
        <v>0.22400000000000001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163</v>
      </c>
      <c r="AU250" s="252" t="s">
        <v>88</v>
      </c>
      <c r="AV250" s="14" t="s">
        <v>88</v>
      </c>
      <c r="AW250" s="14" t="s">
        <v>34</v>
      </c>
      <c r="AX250" s="14" t="s">
        <v>86</v>
      </c>
      <c r="AY250" s="252" t="s">
        <v>154</v>
      </c>
    </row>
    <row r="251" s="2" customFormat="1" ht="24.15" customHeight="1">
      <c r="A251" s="38"/>
      <c r="B251" s="39"/>
      <c r="C251" s="264" t="s">
        <v>371</v>
      </c>
      <c r="D251" s="264" t="s">
        <v>258</v>
      </c>
      <c r="E251" s="265" t="s">
        <v>372</v>
      </c>
      <c r="F251" s="266" t="s">
        <v>373</v>
      </c>
      <c r="G251" s="267" t="s">
        <v>180</v>
      </c>
      <c r="H251" s="268">
        <v>0.22400000000000001</v>
      </c>
      <c r="I251" s="269"/>
      <c r="J251" s="270">
        <f>ROUND(I251*H251,2)</f>
        <v>0</v>
      </c>
      <c r="K251" s="266" t="s">
        <v>160</v>
      </c>
      <c r="L251" s="271"/>
      <c r="M251" s="272" t="s">
        <v>1</v>
      </c>
      <c r="N251" s="273" t="s">
        <v>43</v>
      </c>
      <c r="O251" s="91"/>
      <c r="P251" s="227">
        <f>O251*H251</f>
        <v>0</v>
      </c>
      <c r="Q251" s="227">
        <v>1</v>
      </c>
      <c r="R251" s="227">
        <f>Q251*H251</f>
        <v>0.22400000000000001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202</v>
      </c>
      <c r="AT251" s="229" t="s">
        <v>258</v>
      </c>
      <c r="AU251" s="229" t="s">
        <v>88</v>
      </c>
      <c r="AY251" s="17" t="s">
        <v>154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161</v>
      </c>
      <c r="BM251" s="229" t="s">
        <v>374</v>
      </c>
    </row>
    <row r="252" s="2" customFormat="1" ht="16.5" customHeight="1">
      <c r="A252" s="38"/>
      <c r="B252" s="39"/>
      <c r="C252" s="218" t="s">
        <v>375</v>
      </c>
      <c r="D252" s="218" t="s">
        <v>156</v>
      </c>
      <c r="E252" s="219" t="s">
        <v>376</v>
      </c>
      <c r="F252" s="220" t="s">
        <v>377</v>
      </c>
      <c r="G252" s="221" t="s">
        <v>205</v>
      </c>
      <c r="H252" s="222">
        <v>6.2599999999999998</v>
      </c>
      <c r="I252" s="223"/>
      <c r="J252" s="224">
        <f>ROUND(I252*H252,2)</f>
        <v>0</v>
      </c>
      <c r="K252" s="220" t="s">
        <v>160</v>
      </c>
      <c r="L252" s="44"/>
      <c r="M252" s="225" t="s">
        <v>1</v>
      </c>
      <c r="N252" s="226" t="s">
        <v>43</v>
      </c>
      <c r="O252" s="91"/>
      <c r="P252" s="227">
        <f>O252*H252</f>
        <v>0</v>
      </c>
      <c r="Q252" s="227">
        <v>0.0111725</v>
      </c>
      <c r="R252" s="227">
        <f>Q252*H252</f>
        <v>0.069939849999999998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161</v>
      </c>
      <c r="AT252" s="229" t="s">
        <v>156</v>
      </c>
      <c r="AU252" s="229" t="s">
        <v>88</v>
      </c>
      <c r="AY252" s="17" t="s">
        <v>154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86</v>
      </c>
      <c r="BK252" s="230">
        <f>ROUND(I252*H252,2)</f>
        <v>0</v>
      </c>
      <c r="BL252" s="17" t="s">
        <v>161</v>
      </c>
      <c r="BM252" s="229" t="s">
        <v>378</v>
      </c>
    </row>
    <row r="253" s="13" customFormat="1">
      <c r="A253" s="13"/>
      <c r="B253" s="231"/>
      <c r="C253" s="232"/>
      <c r="D253" s="233" t="s">
        <v>163</v>
      </c>
      <c r="E253" s="234" t="s">
        <v>1</v>
      </c>
      <c r="F253" s="235" t="s">
        <v>195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163</v>
      </c>
      <c r="AU253" s="241" t="s">
        <v>88</v>
      </c>
      <c r="AV253" s="13" t="s">
        <v>86</v>
      </c>
      <c r="AW253" s="13" t="s">
        <v>34</v>
      </c>
      <c r="AX253" s="13" t="s">
        <v>78</v>
      </c>
      <c r="AY253" s="241" t="s">
        <v>154</v>
      </c>
    </row>
    <row r="254" s="14" customFormat="1">
      <c r="A254" s="14"/>
      <c r="B254" s="242"/>
      <c r="C254" s="243"/>
      <c r="D254" s="233" t="s">
        <v>163</v>
      </c>
      <c r="E254" s="244" t="s">
        <v>1</v>
      </c>
      <c r="F254" s="245" t="s">
        <v>379</v>
      </c>
      <c r="G254" s="243"/>
      <c r="H254" s="246">
        <v>6.2599999999999998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163</v>
      </c>
      <c r="AU254" s="252" t="s">
        <v>88</v>
      </c>
      <c r="AV254" s="14" t="s">
        <v>88</v>
      </c>
      <c r="AW254" s="14" t="s">
        <v>34</v>
      </c>
      <c r="AX254" s="14" t="s">
        <v>86</v>
      </c>
      <c r="AY254" s="252" t="s">
        <v>154</v>
      </c>
    </row>
    <row r="255" s="2" customFormat="1" ht="16.5" customHeight="1">
      <c r="A255" s="38"/>
      <c r="B255" s="39"/>
      <c r="C255" s="218" t="s">
        <v>380</v>
      </c>
      <c r="D255" s="218" t="s">
        <v>156</v>
      </c>
      <c r="E255" s="219" t="s">
        <v>381</v>
      </c>
      <c r="F255" s="220" t="s">
        <v>382</v>
      </c>
      <c r="G255" s="221" t="s">
        <v>205</v>
      </c>
      <c r="H255" s="222">
        <v>6.2599999999999998</v>
      </c>
      <c r="I255" s="223"/>
      <c r="J255" s="224">
        <f>ROUND(I255*H255,2)</f>
        <v>0</v>
      </c>
      <c r="K255" s="220" t="s">
        <v>160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161</v>
      </c>
      <c r="AT255" s="229" t="s">
        <v>156</v>
      </c>
      <c r="AU255" s="229" t="s">
        <v>88</v>
      </c>
      <c r="AY255" s="17" t="s">
        <v>154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86</v>
      </c>
      <c r="BK255" s="230">
        <f>ROUND(I255*H255,2)</f>
        <v>0</v>
      </c>
      <c r="BL255" s="17" t="s">
        <v>161</v>
      </c>
      <c r="BM255" s="229" t="s">
        <v>383</v>
      </c>
    </row>
    <row r="256" s="2" customFormat="1" ht="24.15" customHeight="1">
      <c r="A256" s="38"/>
      <c r="B256" s="39"/>
      <c r="C256" s="218" t="s">
        <v>384</v>
      </c>
      <c r="D256" s="218" t="s">
        <v>156</v>
      </c>
      <c r="E256" s="219" t="s">
        <v>385</v>
      </c>
      <c r="F256" s="220" t="s">
        <v>386</v>
      </c>
      <c r="G256" s="221" t="s">
        <v>387</v>
      </c>
      <c r="H256" s="222">
        <v>12.52</v>
      </c>
      <c r="I256" s="223"/>
      <c r="J256" s="224">
        <f>ROUND(I256*H256,2)</f>
        <v>0</v>
      </c>
      <c r="K256" s="220" t="s">
        <v>160</v>
      </c>
      <c r="L256" s="44"/>
      <c r="M256" s="225" t="s">
        <v>1</v>
      </c>
      <c r="N256" s="226" t="s">
        <v>43</v>
      </c>
      <c r="O256" s="91"/>
      <c r="P256" s="227">
        <f>O256*H256</f>
        <v>0</v>
      </c>
      <c r="Q256" s="227">
        <v>0.14527675000000001</v>
      </c>
      <c r="R256" s="227">
        <f>Q256*H256</f>
        <v>1.8188649100000001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161</v>
      </c>
      <c r="AT256" s="229" t="s">
        <v>156</v>
      </c>
      <c r="AU256" s="229" t="s">
        <v>88</v>
      </c>
      <c r="AY256" s="17" t="s">
        <v>154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86</v>
      </c>
      <c r="BK256" s="230">
        <f>ROUND(I256*H256,2)</f>
        <v>0</v>
      </c>
      <c r="BL256" s="17" t="s">
        <v>161</v>
      </c>
      <c r="BM256" s="229" t="s">
        <v>388</v>
      </c>
    </row>
    <row r="257" s="13" customFormat="1">
      <c r="A257" s="13"/>
      <c r="B257" s="231"/>
      <c r="C257" s="232"/>
      <c r="D257" s="233" t="s">
        <v>163</v>
      </c>
      <c r="E257" s="234" t="s">
        <v>1</v>
      </c>
      <c r="F257" s="235" t="s">
        <v>195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163</v>
      </c>
      <c r="AU257" s="241" t="s">
        <v>88</v>
      </c>
      <c r="AV257" s="13" t="s">
        <v>86</v>
      </c>
      <c r="AW257" s="13" t="s">
        <v>34</v>
      </c>
      <c r="AX257" s="13" t="s">
        <v>78</v>
      </c>
      <c r="AY257" s="241" t="s">
        <v>154</v>
      </c>
    </row>
    <row r="258" s="14" customFormat="1">
      <c r="A258" s="14"/>
      <c r="B258" s="242"/>
      <c r="C258" s="243"/>
      <c r="D258" s="233" t="s">
        <v>163</v>
      </c>
      <c r="E258" s="244" t="s">
        <v>1</v>
      </c>
      <c r="F258" s="245" t="s">
        <v>389</v>
      </c>
      <c r="G258" s="243"/>
      <c r="H258" s="246">
        <v>12.52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163</v>
      </c>
      <c r="AU258" s="252" t="s">
        <v>88</v>
      </c>
      <c r="AV258" s="14" t="s">
        <v>88</v>
      </c>
      <c r="AW258" s="14" t="s">
        <v>34</v>
      </c>
      <c r="AX258" s="14" t="s">
        <v>86</v>
      </c>
      <c r="AY258" s="252" t="s">
        <v>154</v>
      </c>
    </row>
    <row r="259" s="12" customFormat="1" ht="22.8" customHeight="1">
      <c r="A259" s="12"/>
      <c r="B259" s="202"/>
      <c r="C259" s="203"/>
      <c r="D259" s="204" t="s">
        <v>77</v>
      </c>
      <c r="E259" s="216" t="s">
        <v>184</v>
      </c>
      <c r="F259" s="216" t="s">
        <v>390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SUM(P260:P410)</f>
        <v>0</v>
      </c>
      <c r="Q259" s="210"/>
      <c r="R259" s="211">
        <f>SUM(R260:R410)</f>
        <v>78.950612661651604</v>
      </c>
      <c r="S259" s="210"/>
      <c r="T259" s="212">
        <f>SUM(T260:T410)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86</v>
      </c>
      <c r="AT259" s="214" t="s">
        <v>77</v>
      </c>
      <c r="AU259" s="214" t="s">
        <v>86</v>
      </c>
      <c r="AY259" s="213" t="s">
        <v>154</v>
      </c>
      <c r="BK259" s="215">
        <f>SUM(BK260:BK410)</f>
        <v>0</v>
      </c>
    </row>
    <row r="260" s="2" customFormat="1" ht="24.15" customHeight="1">
      <c r="A260" s="38"/>
      <c r="B260" s="39"/>
      <c r="C260" s="218" t="s">
        <v>391</v>
      </c>
      <c r="D260" s="218" t="s">
        <v>156</v>
      </c>
      <c r="E260" s="219" t="s">
        <v>392</v>
      </c>
      <c r="F260" s="220" t="s">
        <v>393</v>
      </c>
      <c r="G260" s="221" t="s">
        <v>205</v>
      </c>
      <c r="H260" s="222">
        <v>635.25999999999999</v>
      </c>
      <c r="I260" s="223"/>
      <c r="J260" s="224">
        <f>ROUND(I260*H260,2)</f>
        <v>0</v>
      </c>
      <c r="K260" s="220" t="s">
        <v>160</v>
      </c>
      <c r="L260" s="44"/>
      <c r="M260" s="225" t="s">
        <v>1</v>
      </c>
      <c r="N260" s="226" t="s">
        <v>43</v>
      </c>
      <c r="O260" s="91"/>
      <c r="P260" s="227">
        <f>O260*H260</f>
        <v>0</v>
      </c>
      <c r="Q260" s="227">
        <v>0.0073499999999999998</v>
      </c>
      <c r="R260" s="227">
        <f>Q260*H260</f>
        <v>4.6691609999999999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161</v>
      </c>
      <c r="AT260" s="229" t="s">
        <v>156</v>
      </c>
      <c r="AU260" s="229" t="s">
        <v>88</v>
      </c>
      <c r="AY260" s="17" t="s">
        <v>154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86</v>
      </c>
      <c r="BK260" s="230">
        <f>ROUND(I260*H260,2)</f>
        <v>0</v>
      </c>
      <c r="BL260" s="17" t="s">
        <v>161</v>
      </c>
      <c r="BM260" s="229" t="s">
        <v>394</v>
      </c>
    </row>
    <row r="261" s="13" customFormat="1">
      <c r="A261" s="13"/>
      <c r="B261" s="231"/>
      <c r="C261" s="232"/>
      <c r="D261" s="233" t="s">
        <v>163</v>
      </c>
      <c r="E261" s="234" t="s">
        <v>1</v>
      </c>
      <c r="F261" s="235" t="s">
        <v>193</v>
      </c>
      <c r="G261" s="232"/>
      <c r="H261" s="234" t="s">
        <v>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163</v>
      </c>
      <c r="AU261" s="241" t="s">
        <v>88</v>
      </c>
      <c r="AV261" s="13" t="s">
        <v>86</v>
      </c>
      <c r="AW261" s="13" t="s">
        <v>34</v>
      </c>
      <c r="AX261" s="13" t="s">
        <v>78</v>
      </c>
      <c r="AY261" s="241" t="s">
        <v>154</v>
      </c>
    </row>
    <row r="262" s="13" customFormat="1">
      <c r="A262" s="13"/>
      <c r="B262" s="231"/>
      <c r="C262" s="232"/>
      <c r="D262" s="233" t="s">
        <v>163</v>
      </c>
      <c r="E262" s="234" t="s">
        <v>1</v>
      </c>
      <c r="F262" s="235" t="s">
        <v>395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163</v>
      </c>
      <c r="AU262" s="241" t="s">
        <v>88</v>
      </c>
      <c r="AV262" s="13" t="s">
        <v>86</v>
      </c>
      <c r="AW262" s="13" t="s">
        <v>34</v>
      </c>
      <c r="AX262" s="13" t="s">
        <v>78</v>
      </c>
      <c r="AY262" s="241" t="s">
        <v>154</v>
      </c>
    </row>
    <row r="263" s="14" customFormat="1">
      <c r="A263" s="14"/>
      <c r="B263" s="242"/>
      <c r="C263" s="243"/>
      <c r="D263" s="233" t="s">
        <v>163</v>
      </c>
      <c r="E263" s="244" t="s">
        <v>1</v>
      </c>
      <c r="F263" s="245" t="s">
        <v>396</v>
      </c>
      <c r="G263" s="243"/>
      <c r="H263" s="246">
        <v>118.95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163</v>
      </c>
      <c r="AU263" s="252" t="s">
        <v>88</v>
      </c>
      <c r="AV263" s="14" t="s">
        <v>88</v>
      </c>
      <c r="AW263" s="14" t="s">
        <v>34</v>
      </c>
      <c r="AX263" s="14" t="s">
        <v>78</v>
      </c>
      <c r="AY263" s="252" t="s">
        <v>154</v>
      </c>
    </row>
    <row r="264" s="13" customFormat="1">
      <c r="A264" s="13"/>
      <c r="B264" s="231"/>
      <c r="C264" s="232"/>
      <c r="D264" s="233" t="s">
        <v>163</v>
      </c>
      <c r="E264" s="234" t="s">
        <v>1</v>
      </c>
      <c r="F264" s="235" t="s">
        <v>397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163</v>
      </c>
      <c r="AU264" s="241" t="s">
        <v>88</v>
      </c>
      <c r="AV264" s="13" t="s">
        <v>86</v>
      </c>
      <c r="AW264" s="13" t="s">
        <v>34</v>
      </c>
      <c r="AX264" s="13" t="s">
        <v>78</v>
      </c>
      <c r="AY264" s="241" t="s">
        <v>154</v>
      </c>
    </row>
    <row r="265" s="14" customFormat="1">
      <c r="A265" s="14"/>
      <c r="B265" s="242"/>
      <c r="C265" s="243"/>
      <c r="D265" s="233" t="s">
        <v>163</v>
      </c>
      <c r="E265" s="244" t="s">
        <v>1</v>
      </c>
      <c r="F265" s="245" t="s">
        <v>398</v>
      </c>
      <c r="G265" s="243"/>
      <c r="H265" s="246">
        <v>22.530000000000001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163</v>
      </c>
      <c r="AU265" s="252" t="s">
        <v>88</v>
      </c>
      <c r="AV265" s="14" t="s">
        <v>88</v>
      </c>
      <c r="AW265" s="14" t="s">
        <v>34</v>
      </c>
      <c r="AX265" s="14" t="s">
        <v>78</v>
      </c>
      <c r="AY265" s="252" t="s">
        <v>154</v>
      </c>
    </row>
    <row r="266" s="13" customFormat="1">
      <c r="A266" s="13"/>
      <c r="B266" s="231"/>
      <c r="C266" s="232"/>
      <c r="D266" s="233" t="s">
        <v>163</v>
      </c>
      <c r="E266" s="234" t="s">
        <v>1</v>
      </c>
      <c r="F266" s="235" t="s">
        <v>399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163</v>
      </c>
      <c r="AU266" s="241" t="s">
        <v>88</v>
      </c>
      <c r="AV266" s="13" t="s">
        <v>86</v>
      </c>
      <c r="AW266" s="13" t="s">
        <v>34</v>
      </c>
      <c r="AX266" s="13" t="s">
        <v>78</v>
      </c>
      <c r="AY266" s="241" t="s">
        <v>154</v>
      </c>
    </row>
    <row r="267" s="14" customFormat="1">
      <c r="A267" s="14"/>
      <c r="B267" s="242"/>
      <c r="C267" s="243"/>
      <c r="D267" s="233" t="s">
        <v>163</v>
      </c>
      <c r="E267" s="244" t="s">
        <v>1</v>
      </c>
      <c r="F267" s="245" t="s">
        <v>400</v>
      </c>
      <c r="G267" s="243"/>
      <c r="H267" s="246">
        <v>31.32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163</v>
      </c>
      <c r="AU267" s="252" t="s">
        <v>88</v>
      </c>
      <c r="AV267" s="14" t="s">
        <v>88</v>
      </c>
      <c r="AW267" s="14" t="s">
        <v>34</v>
      </c>
      <c r="AX267" s="14" t="s">
        <v>78</v>
      </c>
      <c r="AY267" s="252" t="s">
        <v>154</v>
      </c>
    </row>
    <row r="268" s="13" customFormat="1">
      <c r="A268" s="13"/>
      <c r="B268" s="231"/>
      <c r="C268" s="232"/>
      <c r="D268" s="233" t="s">
        <v>163</v>
      </c>
      <c r="E268" s="234" t="s">
        <v>1</v>
      </c>
      <c r="F268" s="235" t="s">
        <v>401</v>
      </c>
      <c r="G268" s="232"/>
      <c r="H268" s="234" t="s">
        <v>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163</v>
      </c>
      <c r="AU268" s="241" t="s">
        <v>88</v>
      </c>
      <c r="AV268" s="13" t="s">
        <v>86</v>
      </c>
      <c r="AW268" s="13" t="s">
        <v>34</v>
      </c>
      <c r="AX268" s="13" t="s">
        <v>78</v>
      </c>
      <c r="AY268" s="241" t="s">
        <v>154</v>
      </c>
    </row>
    <row r="269" s="14" customFormat="1">
      <c r="A269" s="14"/>
      <c r="B269" s="242"/>
      <c r="C269" s="243"/>
      <c r="D269" s="233" t="s">
        <v>163</v>
      </c>
      <c r="E269" s="244" t="s">
        <v>1</v>
      </c>
      <c r="F269" s="245" t="s">
        <v>402</v>
      </c>
      <c r="G269" s="243"/>
      <c r="H269" s="246">
        <v>33.359999999999999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163</v>
      </c>
      <c r="AU269" s="252" t="s">
        <v>88</v>
      </c>
      <c r="AV269" s="14" t="s">
        <v>88</v>
      </c>
      <c r="AW269" s="14" t="s">
        <v>34</v>
      </c>
      <c r="AX269" s="14" t="s">
        <v>78</v>
      </c>
      <c r="AY269" s="252" t="s">
        <v>154</v>
      </c>
    </row>
    <row r="270" s="13" customFormat="1">
      <c r="A270" s="13"/>
      <c r="B270" s="231"/>
      <c r="C270" s="232"/>
      <c r="D270" s="233" t="s">
        <v>163</v>
      </c>
      <c r="E270" s="234" t="s">
        <v>1</v>
      </c>
      <c r="F270" s="235" t="s">
        <v>302</v>
      </c>
      <c r="G270" s="232"/>
      <c r="H270" s="234" t="s">
        <v>1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163</v>
      </c>
      <c r="AU270" s="241" t="s">
        <v>88</v>
      </c>
      <c r="AV270" s="13" t="s">
        <v>86</v>
      </c>
      <c r="AW270" s="13" t="s">
        <v>34</v>
      </c>
      <c r="AX270" s="13" t="s">
        <v>78</v>
      </c>
      <c r="AY270" s="241" t="s">
        <v>154</v>
      </c>
    </row>
    <row r="271" s="13" customFormat="1">
      <c r="A271" s="13"/>
      <c r="B271" s="231"/>
      <c r="C271" s="232"/>
      <c r="D271" s="233" t="s">
        <v>163</v>
      </c>
      <c r="E271" s="234" t="s">
        <v>1</v>
      </c>
      <c r="F271" s="235" t="s">
        <v>403</v>
      </c>
      <c r="G271" s="232"/>
      <c r="H271" s="234" t="s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163</v>
      </c>
      <c r="AU271" s="241" t="s">
        <v>88</v>
      </c>
      <c r="AV271" s="13" t="s">
        <v>86</v>
      </c>
      <c r="AW271" s="13" t="s">
        <v>34</v>
      </c>
      <c r="AX271" s="13" t="s">
        <v>78</v>
      </c>
      <c r="AY271" s="241" t="s">
        <v>154</v>
      </c>
    </row>
    <row r="272" s="14" customFormat="1">
      <c r="A272" s="14"/>
      <c r="B272" s="242"/>
      <c r="C272" s="243"/>
      <c r="D272" s="233" t="s">
        <v>163</v>
      </c>
      <c r="E272" s="244" t="s">
        <v>1</v>
      </c>
      <c r="F272" s="245" t="s">
        <v>404</v>
      </c>
      <c r="G272" s="243"/>
      <c r="H272" s="246">
        <v>128.27500000000001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163</v>
      </c>
      <c r="AU272" s="252" t="s">
        <v>88</v>
      </c>
      <c r="AV272" s="14" t="s">
        <v>88</v>
      </c>
      <c r="AW272" s="14" t="s">
        <v>34</v>
      </c>
      <c r="AX272" s="14" t="s">
        <v>78</v>
      </c>
      <c r="AY272" s="252" t="s">
        <v>154</v>
      </c>
    </row>
    <row r="273" s="13" customFormat="1">
      <c r="A273" s="13"/>
      <c r="B273" s="231"/>
      <c r="C273" s="232"/>
      <c r="D273" s="233" t="s">
        <v>163</v>
      </c>
      <c r="E273" s="234" t="s">
        <v>1</v>
      </c>
      <c r="F273" s="235" t="s">
        <v>405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163</v>
      </c>
      <c r="AU273" s="241" t="s">
        <v>88</v>
      </c>
      <c r="AV273" s="13" t="s">
        <v>86</v>
      </c>
      <c r="AW273" s="13" t="s">
        <v>34</v>
      </c>
      <c r="AX273" s="13" t="s">
        <v>78</v>
      </c>
      <c r="AY273" s="241" t="s">
        <v>154</v>
      </c>
    </row>
    <row r="274" s="14" customFormat="1">
      <c r="A274" s="14"/>
      <c r="B274" s="242"/>
      <c r="C274" s="243"/>
      <c r="D274" s="233" t="s">
        <v>163</v>
      </c>
      <c r="E274" s="244" t="s">
        <v>1</v>
      </c>
      <c r="F274" s="245" t="s">
        <v>406</v>
      </c>
      <c r="G274" s="243"/>
      <c r="H274" s="246">
        <v>75.474999999999994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163</v>
      </c>
      <c r="AU274" s="252" t="s">
        <v>88</v>
      </c>
      <c r="AV274" s="14" t="s">
        <v>88</v>
      </c>
      <c r="AW274" s="14" t="s">
        <v>34</v>
      </c>
      <c r="AX274" s="14" t="s">
        <v>78</v>
      </c>
      <c r="AY274" s="252" t="s">
        <v>154</v>
      </c>
    </row>
    <row r="275" s="13" customFormat="1">
      <c r="A275" s="13"/>
      <c r="B275" s="231"/>
      <c r="C275" s="232"/>
      <c r="D275" s="233" t="s">
        <v>163</v>
      </c>
      <c r="E275" s="234" t="s">
        <v>1</v>
      </c>
      <c r="F275" s="235" t="s">
        <v>407</v>
      </c>
      <c r="G275" s="232"/>
      <c r="H275" s="234" t="s">
        <v>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163</v>
      </c>
      <c r="AU275" s="241" t="s">
        <v>88</v>
      </c>
      <c r="AV275" s="13" t="s">
        <v>86</v>
      </c>
      <c r="AW275" s="13" t="s">
        <v>34</v>
      </c>
      <c r="AX275" s="13" t="s">
        <v>78</v>
      </c>
      <c r="AY275" s="241" t="s">
        <v>154</v>
      </c>
    </row>
    <row r="276" s="14" customFormat="1">
      <c r="A276" s="14"/>
      <c r="B276" s="242"/>
      <c r="C276" s="243"/>
      <c r="D276" s="233" t="s">
        <v>163</v>
      </c>
      <c r="E276" s="244" t="s">
        <v>1</v>
      </c>
      <c r="F276" s="245" t="s">
        <v>408</v>
      </c>
      <c r="G276" s="243"/>
      <c r="H276" s="246">
        <v>19.199999999999999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163</v>
      </c>
      <c r="AU276" s="252" t="s">
        <v>88</v>
      </c>
      <c r="AV276" s="14" t="s">
        <v>88</v>
      </c>
      <c r="AW276" s="14" t="s">
        <v>34</v>
      </c>
      <c r="AX276" s="14" t="s">
        <v>78</v>
      </c>
      <c r="AY276" s="252" t="s">
        <v>154</v>
      </c>
    </row>
    <row r="277" s="13" customFormat="1">
      <c r="A277" s="13"/>
      <c r="B277" s="231"/>
      <c r="C277" s="232"/>
      <c r="D277" s="233" t="s">
        <v>163</v>
      </c>
      <c r="E277" s="234" t="s">
        <v>1</v>
      </c>
      <c r="F277" s="235" t="s">
        <v>409</v>
      </c>
      <c r="G277" s="232"/>
      <c r="H277" s="234" t="s">
        <v>1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163</v>
      </c>
      <c r="AU277" s="241" t="s">
        <v>88</v>
      </c>
      <c r="AV277" s="13" t="s">
        <v>86</v>
      </c>
      <c r="AW277" s="13" t="s">
        <v>34</v>
      </c>
      <c r="AX277" s="13" t="s">
        <v>78</v>
      </c>
      <c r="AY277" s="241" t="s">
        <v>154</v>
      </c>
    </row>
    <row r="278" s="14" customFormat="1">
      <c r="A278" s="14"/>
      <c r="B278" s="242"/>
      <c r="C278" s="243"/>
      <c r="D278" s="233" t="s">
        <v>163</v>
      </c>
      <c r="E278" s="244" t="s">
        <v>1</v>
      </c>
      <c r="F278" s="245" t="s">
        <v>410</v>
      </c>
      <c r="G278" s="243"/>
      <c r="H278" s="246">
        <v>206.15000000000001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163</v>
      </c>
      <c r="AU278" s="252" t="s">
        <v>88</v>
      </c>
      <c r="AV278" s="14" t="s">
        <v>88</v>
      </c>
      <c r="AW278" s="14" t="s">
        <v>34</v>
      </c>
      <c r="AX278" s="14" t="s">
        <v>78</v>
      </c>
      <c r="AY278" s="252" t="s">
        <v>154</v>
      </c>
    </row>
    <row r="279" s="15" customFormat="1">
      <c r="A279" s="15"/>
      <c r="B279" s="253"/>
      <c r="C279" s="254"/>
      <c r="D279" s="233" t="s">
        <v>163</v>
      </c>
      <c r="E279" s="255" t="s">
        <v>1</v>
      </c>
      <c r="F279" s="256" t="s">
        <v>201</v>
      </c>
      <c r="G279" s="254"/>
      <c r="H279" s="257">
        <v>635.25999999999999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3" t="s">
        <v>163</v>
      </c>
      <c r="AU279" s="263" t="s">
        <v>88</v>
      </c>
      <c r="AV279" s="15" t="s">
        <v>161</v>
      </c>
      <c r="AW279" s="15" t="s">
        <v>34</v>
      </c>
      <c r="AX279" s="15" t="s">
        <v>86</v>
      </c>
      <c r="AY279" s="263" t="s">
        <v>154</v>
      </c>
    </row>
    <row r="280" s="2" customFormat="1" ht="24.15" customHeight="1">
      <c r="A280" s="38"/>
      <c r="B280" s="39"/>
      <c r="C280" s="218" t="s">
        <v>411</v>
      </c>
      <c r="D280" s="218" t="s">
        <v>156</v>
      </c>
      <c r="E280" s="219" t="s">
        <v>412</v>
      </c>
      <c r="F280" s="220" t="s">
        <v>413</v>
      </c>
      <c r="G280" s="221" t="s">
        <v>205</v>
      </c>
      <c r="H280" s="222">
        <v>785</v>
      </c>
      <c r="I280" s="223"/>
      <c r="J280" s="224">
        <f>ROUND(I280*H280,2)</f>
        <v>0</v>
      </c>
      <c r="K280" s="220" t="s">
        <v>160</v>
      </c>
      <c r="L280" s="44"/>
      <c r="M280" s="225" t="s">
        <v>1</v>
      </c>
      <c r="N280" s="226" t="s">
        <v>43</v>
      </c>
      <c r="O280" s="91"/>
      <c r="P280" s="227">
        <f>O280*H280</f>
        <v>0</v>
      </c>
      <c r="Q280" s="227">
        <v>0.000263</v>
      </c>
      <c r="R280" s="227">
        <f>Q280*H280</f>
        <v>0.206455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161</v>
      </c>
      <c r="AT280" s="229" t="s">
        <v>156</v>
      </c>
      <c r="AU280" s="229" t="s">
        <v>88</v>
      </c>
      <c r="AY280" s="17" t="s">
        <v>154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86</v>
      </c>
      <c r="BK280" s="230">
        <f>ROUND(I280*H280,2)</f>
        <v>0</v>
      </c>
      <c r="BL280" s="17" t="s">
        <v>161</v>
      </c>
      <c r="BM280" s="229" t="s">
        <v>414</v>
      </c>
    </row>
    <row r="281" s="2" customFormat="1" ht="21.75" customHeight="1">
      <c r="A281" s="38"/>
      <c r="B281" s="39"/>
      <c r="C281" s="218" t="s">
        <v>415</v>
      </c>
      <c r="D281" s="218" t="s">
        <v>156</v>
      </c>
      <c r="E281" s="219" t="s">
        <v>416</v>
      </c>
      <c r="F281" s="220" t="s">
        <v>417</v>
      </c>
      <c r="G281" s="221" t="s">
        <v>205</v>
      </c>
      <c r="H281" s="222">
        <v>50</v>
      </c>
      <c r="I281" s="223"/>
      <c r="J281" s="224">
        <f>ROUND(I281*H281,2)</f>
        <v>0</v>
      </c>
      <c r="K281" s="220" t="s">
        <v>160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0.056000000000000001</v>
      </c>
      <c r="R281" s="227">
        <f>Q281*H281</f>
        <v>2.8000000000000003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161</v>
      </c>
      <c r="AT281" s="229" t="s">
        <v>156</v>
      </c>
      <c r="AU281" s="229" t="s">
        <v>88</v>
      </c>
      <c r="AY281" s="17" t="s">
        <v>154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86</v>
      </c>
      <c r="BK281" s="230">
        <f>ROUND(I281*H281,2)</f>
        <v>0</v>
      </c>
      <c r="BL281" s="17" t="s">
        <v>161</v>
      </c>
      <c r="BM281" s="229" t="s">
        <v>418</v>
      </c>
    </row>
    <row r="282" s="2" customFormat="1" ht="24.15" customHeight="1">
      <c r="A282" s="38"/>
      <c r="B282" s="39"/>
      <c r="C282" s="218" t="s">
        <v>419</v>
      </c>
      <c r="D282" s="218" t="s">
        <v>156</v>
      </c>
      <c r="E282" s="219" t="s">
        <v>420</v>
      </c>
      <c r="F282" s="220" t="s">
        <v>421</v>
      </c>
      <c r="G282" s="221" t="s">
        <v>205</v>
      </c>
      <c r="H282" s="222">
        <v>148.66999999999999</v>
      </c>
      <c r="I282" s="223"/>
      <c r="J282" s="224">
        <f>ROUND(I282*H282,2)</f>
        <v>0</v>
      </c>
      <c r="K282" s="220" t="s">
        <v>160</v>
      </c>
      <c r="L282" s="44"/>
      <c r="M282" s="225" t="s">
        <v>1</v>
      </c>
      <c r="N282" s="226" t="s">
        <v>43</v>
      </c>
      <c r="O282" s="91"/>
      <c r="P282" s="227">
        <f>O282*H282</f>
        <v>0</v>
      </c>
      <c r="Q282" s="227">
        <v>0.0043839999999999999</v>
      </c>
      <c r="R282" s="227">
        <f>Q282*H282</f>
        <v>0.6517692799999999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161</v>
      </c>
      <c r="AT282" s="229" t="s">
        <v>156</v>
      </c>
      <c r="AU282" s="229" t="s">
        <v>88</v>
      </c>
      <c r="AY282" s="17" t="s">
        <v>154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86</v>
      </c>
      <c r="BK282" s="230">
        <f>ROUND(I282*H282,2)</f>
        <v>0</v>
      </c>
      <c r="BL282" s="17" t="s">
        <v>161</v>
      </c>
      <c r="BM282" s="229" t="s">
        <v>422</v>
      </c>
    </row>
    <row r="283" s="13" customFormat="1">
      <c r="A283" s="13"/>
      <c r="B283" s="231"/>
      <c r="C283" s="232"/>
      <c r="D283" s="233" t="s">
        <v>163</v>
      </c>
      <c r="E283" s="234" t="s">
        <v>1</v>
      </c>
      <c r="F283" s="235" t="s">
        <v>302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163</v>
      </c>
      <c r="AU283" s="241" t="s">
        <v>88</v>
      </c>
      <c r="AV283" s="13" t="s">
        <v>86</v>
      </c>
      <c r="AW283" s="13" t="s">
        <v>34</v>
      </c>
      <c r="AX283" s="13" t="s">
        <v>78</v>
      </c>
      <c r="AY283" s="241" t="s">
        <v>154</v>
      </c>
    </row>
    <row r="284" s="13" customFormat="1">
      <c r="A284" s="13"/>
      <c r="B284" s="231"/>
      <c r="C284" s="232"/>
      <c r="D284" s="233" t="s">
        <v>163</v>
      </c>
      <c r="E284" s="234" t="s">
        <v>1</v>
      </c>
      <c r="F284" s="235" t="s">
        <v>403</v>
      </c>
      <c r="G284" s="232"/>
      <c r="H284" s="234" t="s">
        <v>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163</v>
      </c>
      <c r="AU284" s="241" t="s">
        <v>88</v>
      </c>
      <c r="AV284" s="13" t="s">
        <v>86</v>
      </c>
      <c r="AW284" s="13" t="s">
        <v>34</v>
      </c>
      <c r="AX284" s="13" t="s">
        <v>78</v>
      </c>
      <c r="AY284" s="241" t="s">
        <v>154</v>
      </c>
    </row>
    <row r="285" s="14" customFormat="1">
      <c r="A285" s="14"/>
      <c r="B285" s="242"/>
      <c r="C285" s="243"/>
      <c r="D285" s="233" t="s">
        <v>163</v>
      </c>
      <c r="E285" s="244" t="s">
        <v>1</v>
      </c>
      <c r="F285" s="245" t="s">
        <v>423</v>
      </c>
      <c r="G285" s="243"/>
      <c r="H285" s="246">
        <v>18.920000000000002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163</v>
      </c>
      <c r="AU285" s="252" t="s">
        <v>88</v>
      </c>
      <c r="AV285" s="14" t="s">
        <v>88</v>
      </c>
      <c r="AW285" s="14" t="s">
        <v>34</v>
      </c>
      <c r="AX285" s="14" t="s">
        <v>78</v>
      </c>
      <c r="AY285" s="252" t="s">
        <v>154</v>
      </c>
    </row>
    <row r="286" s="13" customFormat="1">
      <c r="A286" s="13"/>
      <c r="B286" s="231"/>
      <c r="C286" s="232"/>
      <c r="D286" s="233" t="s">
        <v>163</v>
      </c>
      <c r="E286" s="234" t="s">
        <v>1</v>
      </c>
      <c r="F286" s="235" t="s">
        <v>405</v>
      </c>
      <c r="G286" s="232"/>
      <c r="H286" s="234" t="s">
        <v>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163</v>
      </c>
      <c r="AU286" s="241" t="s">
        <v>88</v>
      </c>
      <c r="AV286" s="13" t="s">
        <v>86</v>
      </c>
      <c r="AW286" s="13" t="s">
        <v>34</v>
      </c>
      <c r="AX286" s="13" t="s">
        <v>78</v>
      </c>
      <c r="AY286" s="241" t="s">
        <v>154</v>
      </c>
    </row>
    <row r="287" s="14" customFormat="1">
      <c r="A287" s="14"/>
      <c r="B287" s="242"/>
      <c r="C287" s="243"/>
      <c r="D287" s="233" t="s">
        <v>163</v>
      </c>
      <c r="E287" s="244" t="s">
        <v>1</v>
      </c>
      <c r="F287" s="245" t="s">
        <v>424</v>
      </c>
      <c r="G287" s="243"/>
      <c r="H287" s="246">
        <v>9.9000000000000004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163</v>
      </c>
      <c r="AU287" s="252" t="s">
        <v>88</v>
      </c>
      <c r="AV287" s="14" t="s">
        <v>88</v>
      </c>
      <c r="AW287" s="14" t="s">
        <v>34</v>
      </c>
      <c r="AX287" s="14" t="s">
        <v>78</v>
      </c>
      <c r="AY287" s="252" t="s">
        <v>154</v>
      </c>
    </row>
    <row r="288" s="13" customFormat="1">
      <c r="A288" s="13"/>
      <c r="B288" s="231"/>
      <c r="C288" s="232"/>
      <c r="D288" s="233" t="s">
        <v>163</v>
      </c>
      <c r="E288" s="234" t="s">
        <v>1</v>
      </c>
      <c r="F288" s="235" t="s">
        <v>407</v>
      </c>
      <c r="G288" s="232"/>
      <c r="H288" s="234" t="s">
        <v>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163</v>
      </c>
      <c r="AU288" s="241" t="s">
        <v>88</v>
      </c>
      <c r="AV288" s="13" t="s">
        <v>86</v>
      </c>
      <c r="AW288" s="13" t="s">
        <v>34</v>
      </c>
      <c r="AX288" s="13" t="s">
        <v>78</v>
      </c>
      <c r="AY288" s="241" t="s">
        <v>154</v>
      </c>
    </row>
    <row r="289" s="14" customFormat="1">
      <c r="A289" s="14"/>
      <c r="B289" s="242"/>
      <c r="C289" s="243"/>
      <c r="D289" s="233" t="s">
        <v>163</v>
      </c>
      <c r="E289" s="244" t="s">
        <v>1</v>
      </c>
      <c r="F289" s="245" t="s">
        <v>425</v>
      </c>
      <c r="G289" s="243"/>
      <c r="H289" s="246">
        <v>15.550000000000001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163</v>
      </c>
      <c r="AU289" s="252" t="s">
        <v>88</v>
      </c>
      <c r="AV289" s="14" t="s">
        <v>88</v>
      </c>
      <c r="AW289" s="14" t="s">
        <v>34</v>
      </c>
      <c r="AX289" s="14" t="s">
        <v>78</v>
      </c>
      <c r="AY289" s="252" t="s">
        <v>154</v>
      </c>
    </row>
    <row r="290" s="13" customFormat="1">
      <c r="A290" s="13"/>
      <c r="B290" s="231"/>
      <c r="C290" s="232"/>
      <c r="D290" s="233" t="s">
        <v>163</v>
      </c>
      <c r="E290" s="234" t="s">
        <v>1</v>
      </c>
      <c r="F290" s="235" t="s">
        <v>426</v>
      </c>
      <c r="G290" s="232"/>
      <c r="H290" s="234" t="s">
        <v>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163</v>
      </c>
      <c r="AU290" s="241" t="s">
        <v>88</v>
      </c>
      <c r="AV290" s="13" t="s">
        <v>86</v>
      </c>
      <c r="AW290" s="13" t="s">
        <v>34</v>
      </c>
      <c r="AX290" s="13" t="s">
        <v>78</v>
      </c>
      <c r="AY290" s="241" t="s">
        <v>154</v>
      </c>
    </row>
    <row r="291" s="14" customFormat="1">
      <c r="A291" s="14"/>
      <c r="B291" s="242"/>
      <c r="C291" s="243"/>
      <c r="D291" s="233" t="s">
        <v>163</v>
      </c>
      <c r="E291" s="244" t="s">
        <v>1</v>
      </c>
      <c r="F291" s="245" t="s">
        <v>427</v>
      </c>
      <c r="G291" s="243"/>
      <c r="H291" s="246">
        <v>30.300000000000001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163</v>
      </c>
      <c r="AU291" s="252" t="s">
        <v>88</v>
      </c>
      <c r="AV291" s="14" t="s">
        <v>88</v>
      </c>
      <c r="AW291" s="14" t="s">
        <v>34</v>
      </c>
      <c r="AX291" s="14" t="s">
        <v>78</v>
      </c>
      <c r="AY291" s="252" t="s">
        <v>154</v>
      </c>
    </row>
    <row r="292" s="13" customFormat="1">
      <c r="A292" s="13"/>
      <c r="B292" s="231"/>
      <c r="C292" s="232"/>
      <c r="D292" s="233" t="s">
        <v>163</v>
      </c>
      <c r="E292" s="234" t="s">
        <v>1</v>
      </c>
      <c r="F292" s="235" t="s">
        <v>409</v>
      </c>
      <c r="G292" s="232"/>
      <c r="H292" s="234" t="s">
        <v>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163</v>
      </c>
      <c r="AU292" s="241" t="s">
        <v>88</v>
      </c>
      <c r="AV292" s="13" t="s">
        <v>86</v>
      </c>
      <c r="AW292" s="13" t="s">
        <v>34</v>
      </c>
      <c r="AX292" s="13" t="s">
        <v>78</v>
      </c>
      <c r="AY292" s="241" t="s">
        <v>154</v>
      </c>
    </row>
    <row r="293" s="14" customFormat="1">
      <c r="A293" s="14"/>
      <c r="B293" s="242"/>
      <c r="C293" s="243"/>
      <c r="D293" s="233" t="s">
        <v>163</v>
      </c>
      <c r="E293" s="244" t="s">
        <v>1</v>
      </c>
      <c r="F293" s="245" t="s">
        <v>428</v>
      </c>
      <c r="G293" s="243"/>
      <c r="H293" s="246">
        <v>74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163</v>
      </c>
      <c r="AU293" s="252" t="s">
        <v>88</v>
      </c>
      <c r="AV293" s="14" t="s">
        <v>88</v>
      </c>
      <c r="AW293" s="14" t="s">
        <v>34</v>
      </c>
      <c r="AX293" s="14" t="s">
        <v>78</v>
      </c>
      <c r="AY293" s="252" t="s">
        <v>154</v>
      </c>
    </row>
    <row r="294" s="15" customFormat="1">
      <c r="A294" s="15"/>
      <c r="B294" s="253"/>
      <c r="C294" s="254"/>
      <c r="D294" s="233" t="s">
        <v>163</v>
      </c>
      <c r="E294" s="255" t="s">
        <v>1</v>
      </c>
      <c r="F294" s="256" t="s">
        <v>201</v>
      </c>
      <c r="G294" s="254"/>
      <c r="H294" s="257">
        <v>148.66999999999999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3" t="s">
        <v>163</v>
      </c>
      <c r="AU294" s="263" t="s">
        <v>88</v>
      </c>
      <c r="AV294" s="15" t="s">
        <v>161</v>
      </c>
      <c r="AW294" s="15" t="s">
        <v>34</v>
      </c>
      <c r="AX294" s="15" t="s">
        <v>86</v>
      </c>
      <c r="AY294" s="263" t="s">
        <v>154</v>
      </c>
    </row>
    <row r="295" s="2" customFormat="1" ht="24.15" customHeight="1">
      <c r="A295" s="38"/>
      <c r="B295" s="39"/>
      <c r="C295" s="218" t="s">
        <v>429</v>
      </c>
      <c r="D295" s="218" t="s">
        <v>156</v>
      </c>
      <c r="E295" s="219" t="s">
        <v>430</v>
      </c>
      <c r="F295" s="220" t="s">
        <v>431</v>
      </c>
      <c r="G295" s="221" t="s">
        <v>205</v>
      </c>
      <c r="H295" s="222">
        <v>73.709999999999994</v>
      </c>
      <c r="I295" s="223"/>
      <c r="J295" s="224">
        <f>ROUND(I295*H295,2)</f>
        <v>0</v>
      </c>
      <c r="K295" s="220" t="s">
        <v>160</v>
      </c>
      <c r="L295" s="44"/>
      <c r="M295" s="225" t="s">
        <v>1</v>
      </c>
      <c r="N295" s="226" t="s">
        <v>43</v>
      </c>
      <c r="O295" s="91"/>
      <c r="P295" s="227">
        <f>O295*H295</f>
        <v>0</v>
      </c>
      <c r="Q295" s="227">
        <v>0.0040000000000000001</v>
      </c>
      <c r="R295" s="227">
        <f>Q295*H295</f>
        <v>0.29483999999999999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161</v>
      </c>
      <c r="AT295" s="229" t="s">
        <v>156</v>
      </c>
      <c r="AU295" s="229" t="s">
        <v>88</v>
      </c>
      <c r="AY295" s="17" t="s">
        <v>154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86</v>
      </c>
      <c r="BK295" s="230">
        <f>ROUND(I295*H295,2)</f>
        <v>0</v>
      </c>
      <c r="BL295" s="17" t="s">
        <v>161</v>
      </c>
      <c r="BM295" s="229" t="s">
        <v>432</v>
      </c>
    </row>
    <row r="296" s="13" customFormat="1">
      <c r="A296" s="13"/>
      <c r="B296" s="231"/>
      <c r="C296" s="232"/>
      <c r="D296" s="233" t="s">
        <v>163</v>
      </c>
      <c r="E296" s="234" t="s">
        <v>1</v>
      </c>
      <c r="F296" s="235" t="s">
        <v>302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163</v>
      </c>
      <c r="AU296" s="241" t="s">
        <v>88</v>
      </c>
      <c r="AV296" s="13" t="s">
        <v>86</v>
      </c>
      <c r="AW296" s="13" t="s">
        <v>34</v>
      </c>
      <c r="AX296" s="13" t="s">
        <v>78</v>
      </c>
      <c r="AY296" s="241" t="s">
        <v>154</v>
      </c>
    </row>
    <row r="297" s="13" customFormat="1">
      <c r="A297" s="13"/>
      <c r="B297" s="231"/>
      <c r="C297" s="232"/>
      <c r="D297" s="233" t="s">
        <v>163</v>
      </c>
      <c r="E297" s="234" t="s">
        <v>1</v>
      </c>
      <c r="F297" s="235" t="s">
        <v>403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163</v>
      </c>
      <c r="AU297" s="241" t="s">
        <v>88</v>
      </c>
      <c r="AV297" s="13" t="s">
        <v>86</v>
      </c>
      <c r="AW297" s="13" t="s">
        <v>34</v>
      </c>
      <c r="AX297" s="13" t="s">
        <v>78</v>
      </c>
      <c r="AY297" s="241" t="s">
        <v>154</v>
      </c>
    </row>
    <row r="298" s="14" customFormat="1">
      <c r="A298" s="14"/>
      <c r="B298" s="242"/>
      <c r="C298" s="243"/>
      <c r="D298" s="233" t="s">
        <v>163</v>
      </c>
      <c r="E298" s="244" t="s">
        <v>1</v>
      </c>
      <c r="F298" s="245" t="s">
        <v>423</v>
      </c>
      <c r="G298" s="243"/>
      <c r="H298" s="246">
        <v>18.920000000000002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163</v>
      </c>
      <c r="AU298" s="252" t="s">
        <v>88</v>
      </c>
      <c r="AV298" s="14" t="s">
        <v>88</v>
      </c>
      <c r="AW298" s="14" t="s">
        <v>34</v>
      </c>
      <c r="AX298" s="14" t="s">
        <v>78</v>
      </c>
      <c r="AY298" s="252" t="s">
        <v>154</v>
      </c>
    </row>
    <row r="299" s="13" customFormat="1">
      <c r="A299" s="13"/>
      <c r="B299" s="231"/>
      <c r="C299" s="232"/>
      <c r="D299" s="233" t="s">
        <v>163</v>
      </c>
      <c r="E299" s="234" t="s">
        <v>1</v>
      </c>
      <c r="F299" s="235" t="s">
        <v>405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163</v>
      </c>
      <c r="AU299" s="241" t="s">
        <v>88</v>
      </c>
      <c r="AV299" s="13" t="s">
        <v>86</v>
      </c>
      <c r="AW299" s="13" t="s">
        <v>34</v>
      </c>
      <c r="AX299" s="13" t="s">
        <v>78</v>
      </c>
      <c r="AY299" s="241" t="s">
        <v>154</v>
      </c>
    </row>
    <row r="300" s="14" customFormat="1">
      <c r="A300" s="14"/>
      <c r="B300" s="242"/>
      <c r="C300" s="243"/>
      <c r="D300" s="233" t="s">
        <v>163</v>
      </c>
      <c r="E300" s="244" t="s">
        <v>1</v>
      </c>
      <c r="F300" s="245" t="s">
        <v>424</v>
      </c>
      <c r="G300" s="243"/>
      <c r="H300" s="246">
        <v>9.9000000000000004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163</v>
      </c>
      <c r="AU300" s="252" t="s">
        <v>88</v>
      </c>
      <c r="AV300" s="14" t="s">
        <v>88</v>
      </c>
      <c r="AW300" s="14" t="s">
        <v>34</v>
      </c>
      <c r="AX300" s="14" t="s">
        <v>78</v>
      </c>
      <c r="AY300" s="252" t="s">
        <v>154</v>
      </c>
    </row>
    <row r="301" s="13" customFormat="1">
      <c r="A301" s="13"/>
      <c r="B301" s="231"/>
      <c r="C301" s="232"/>
      <c r="D301" s="233" t="s">
        <v>163</v>
      </c>
      <c r="E301" s="234" t="s">
        <v>1</v>
      </c>
      <c r="F301" s="235" t="s">
        <v>407</v>
      </c>
      <c r="G301" s="232"/>
      <c r="H301" s="234" t="s">
        <v>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163</v>
      </c>
      <c r="AU301" s="241" t="s">
        <v>88</v>
      </c>
      <c r="AV301" s="13" t="s">
        <v>86</v>
      </c>
      <c r="AW301" s="13" t="s">
        <v>34</v>
      </c>
      <c r="AX301" s="13" t="s">
        <v>78</v>
      </c>
      <c r="AY301" s="241" t="s">
        <v>154</v>
      </c>
    </row>
    <row r="302" s="14" customFormat="1">
      <c r="A302" s="14"/>
      <c r="B302" s="242"/>
      <c r="C302" s="243"/>
      <c r="D302" s="233" t="s">
        <v>163</v>
      </c>
      <c r="E302" s="244" t="s">
        <v>1</v>
      </c>
      <c r="F302" s="245" t="s">
        <v>425</v>
      </c>
      <c r="G302" s="243"/>
      <c r="H302" s="246">
        <v>15.550000000000001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163</v>
      </c>
      <c r="AU302" s="252" t="s">
        <v>88</v>
      </c>
      <c r="AV302" s="14" t="s">
        <v>88</v>
      </c>
      <c r="AW302" s="14" t="s">
        <v>34</v>
      </c>
      <c r="AX302" s="14" t="s">
        <v>78</v>
      </c>
      <c r="AY302" s="252" t="s">
        <v>154</v>
      </c>
    </row>
    <row r="303" s="13" customFormat="1">
      <c r="A303" s="13"/>
      <c r="B303" s="231"/>
      <c r="C303" s="232"/>
      <c r="D303" s="233" t="s">
        <v>163</v>
      </c>
      <c r="E303" s="234" t="s">
        <v>1</v>
      </c>
      <c r="F303" s="235" t="s">
        <v>426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163</v>
      </c>
      <c r="AU303" s="241" t="s">
        <v>88</v>
      </c>
      <c r="AV303" s="13" t="s">
        <v>86</v>
      </c>
      <c r="AW303" s="13" t="s">
        <v>34</v>
      </c>
      <c r="AX303" s="13" t="s">
        <v>78</v>
      </c>
      <c r="AY303" s="241" t="s">
        <v>154</v>
      </c>
    </row>
    <row r="304" s="14" customFormat="1">
      <c r="A304" s="14"/>
      <c r="B304" s="242"/>
      <c r="C304" s="243"/>
      <c r="D304" s="233" t="s">
        <v>163</v>
      </c>
      <c r="E304" s="244" t="s">
        <v>1</v>
      </c>
      <c r="F304" s="245" t="s">
        <v>433</v>
      </c>
      <c r="G304" s="243"/>
      <c r="H304" s="246">
        <v>14.140000000000001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163</v>
      </c>
      <c r="AU304" s="252" t="s">
        <v>88</v>
      </c>
      <c r="AV304" s="14" t="s">
        <v>88</v>
      </c>
      <c r="AW304" s="14" t="s">
        <v>34</v>
      </c>
      <c r="AX304" s="14" t="s">
        <v>78</v>
      </c>
      <c r="AY304" s="252" t="s">
        <v>154</v>
      </c>
    </row>
    <row r="305" s="13" customFormat="1">
      <c r="A305" s="13"/>
      <c r="B305" s="231"/>
      <c r="C305" s="232"/>
      <c r="D305" s="233" t="s">
        <v>163</v>
      </c>
      <c r="E305" s="234" t="s">
        <v>1</v>
      </c>
      <c r="F305" s="235" t="s">
        <v>409</v>
      </c>
      <c r="G305" s="232"/>
      <c r="H305" s="234" t="s">
        <v>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163</v>
      </c>
      <c r="AU305" s="241" t="s">
        <v>88</v>
      </c>
      <c r="AV305" s="13" t="s">
        <v>86</v>
      </c>
      <c r="AW305" s="13" t="s">
        <v>34</v>
      </c>
      <c r="AX305" s="13" t="s">
        <v>78</v>
      </c>
      <c r="AY305" s="241" t="s">
        <v>154</v>
      </c>
    </row>
    <row r="306" s="14" customFormat="1">
      <c r="A306" s="14"/>
      <c r="B306" s="242"/>
      <c r="C306" s="243"/>
      <c r="D306" s="233" t="s">
        <v>163</v>
      </c>
      <c r="E306" s="244" t="s">
        <v>1</v>
      </c>
      <c r="F306" s="245" t="s">
        <v>434</v>
      </c>
      <c r="G306" s="243"/>
      <c r="H306" s="246">
        <v>15.199999999999999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163</v>
      </c>
      <c r="AU306" s="252" t="s">
        <v>88</v>
      </c>
      <c r="AV306" s="14" t="s">
        <v>88</v>
      </c>
      <c r="AW306" s="14" t="s">
        <v>34</v>
      </c>
      <c r="AX306" s="14" t="s">
        <v>78</v>
      </c>
      <c r="AY306" s="252" t="s">
        <v>154</v>
      </c>
    </row>
    <row r="307" s="15" customFormat="1">
      <c r="A307" s="15"/>
      <c r="B307" s="253"/>
      <c r="C307" s="254"/>
      <c r="D307" s="233" t="s">
        <v>163</v>
      </c>
      <c r="E307" s="255" t="s">
        <v>1</v>
      </c>
      <c r="F307" s="256" t="s">
        <v>201</v>
      </c>
      <c r="G307" s="254"/>
      <c r="H307" s="257">
        <v>73.709999999999994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3" t="s">
        <v>163</v>
      </c>
      <c r="AU307" s="263" t="s">
        <v>88</v>
      </c>
      <c r="AV307" s="15" t="s">
        <v>161</v>
      </c>
      <c r="AW307" s="15" t="s">
        <v>34</v>
      </c>
      <c r="AX307" s="15" t="s">
        <v>86</v>
      </c>
      <c r="AY307" s="263" t="s">
        <v>154</v>
      </c>
    </row>
    <row r="308" s="2" customFormat="1" ht="24.15" customHeight="1">
      <c r="A308" s="38"/>
      <c r="B308" s="39"/>
      <c r="C308" s="218" t="s">
        <v>435</v>
      </c>
      <c r="D308" s="218" t="s">
        <v>156</v>
      </c>
      <c r="E308" s="219" t="s">
        <v>436</v>
      </c>
      <c r="F308" s="220" t="s">
        <v>437</v>
      </c>
      <c r="G308" s="221" t="s">
        <v>205</v>
      </c>
      <c r="H308" s="222">
        <v>215.88</v>
      </c>
      <c r="I308" s="223"/>
      <c r="J308" s="224">
        <f>ROUND(I308*H308,2)</f>
        <v>0</v>
      </c>
      <c r="K308" s="220" t="s">
        <v>160</v>
      </c>
      <c r="L308" s="44"/>
      <c r="M308" s="225" t="s">
        <v>1</v>
      </c>
      <c r="N308" s="226" t="s">
        <v>43</v>
      </c>
      <c r="O308" s="91"/>
      <c r="P308" s="227">
        <f>O308*H308</f>
        <v>0</v>
      </c>
      <c r="Q308" s="227">
        <v>0.013599999999999999</v>
      </c>
      <c r="R308" s="227">
        <f>Q308*H308</f>
        <v>2.9359679999999999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161</v>
      </c>
      <c r="AT308" s="229" t="s">
        <v>156</v>
      </c>
      <c r="AU308" s="229" t="s">
        <v>88</v>
      </c>
      <c r="AY308" s="17" t="s">
        <v>154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86</v>
      </c>
      <c r="BK308" s="230">
        <f>ROUND(I308*H308,2)</f>
        <v>0</v>
      </c>
      <c r="BL308" s="17" t="s">
        <v>161</v>
      </c>
      <c r="BM308" s="229" t="s">
        <v>438</v>
      </c>
    </row>
    <row r="309" s="13" customFormat="1">
      <c r="A309" s="13"/>
      <c r="B309" s="231"/>
      <c r="C309" s="232"/>
      <c r="D309" s="233" t="s">
        <v>163</v>
      </c>
      <c r="E309" s="234" t="s">
        <v>1</v>
      </c>
      <c r="F309" s="235" t="s">
        <v>439</v>
      </c>
      <c r="G309" s="232"/>
      <c r="H309" s="234" t="s">
        <v>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163</v>
      </c>
      <c r="AU309" s="241" t="s">
        <v>88</v>
      </c>
      <c r="AV309" s="13" t="s">
        <v>86</v>
      </c>
      <c r="AW309" s="13" t="s">
        <v>34</v>
      </c>
      <c r="AX309" s="13" t="s">
        <v>78</v>
      </c>
      <c r="AY309" s="241" t="s">
        <v>154</v>
      </c>
    </row>
    <row r="310" s="13" customFormat="1">
      <c r="A310" s="13"/>
      <c r="B310" s="231"/>
      <c r="C310" s="232"/>
      <c r="D310" s="233" t="s">
        <v>163</v>
      </c>
      <c r="E310" s="234" t="s">
        <v>1</v>
      </c>
      <c r="F310" s="235" t="s">
        <v>193</v>
      </c>
      <c r="G310" s="232"/>
      <c r="H310" s="234" t="s">
        <v>1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163</v>
      </c>
      <c r="AU310" s="241" t="s">
        <v>88</v>
      </c>
      <c r="AV310" s="13" t="s">
        <v>86</v>
      </c>
      <c r="AW310" s="13" t="s">
        <v>34</v>
      </c>
      <c r="AX310" s="13" t="s">
        <v>78</v>
      </c>
      <c r="AY310" s="241" t="s">
        <v>154</v>
      </c>
    </row>
    <row r="311" s="13" customFormat="1">
      <c r="A311" s="13"/>
      <c r="B311" s="231"/>
      <c r="C311" s="232"/>
      <c r="D311" s="233" t="s">
        <v>163</v>
      </c>
      <c r="E311" s="234" t="s">
        <v>1</v>
      </c>
      <c r="F311" s="235" t="s">
        <v>399</v>
      </c>
      <c r="G311" s="232"/>
      <c r="H311" s="234" t="s">
        <v>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163</v>
      </c>
      <c r="AU311" s="241" t="s">
        <v>88</v>
      </c>
      <c r="AV311" s="13" t="s">
        <v>86</v>
      </c>
      <c r="AW311" s="13" t="s">
        <v>34</v>
      </c>
      <c r="AX311" s="13" t="s">
        <v>78</v>
      </c>
      <c r="AY311" s="241" t="s">
        <v>154</v>
      </c>
    </row>
    <row r="312" s="14" customFormat="1">
      <c r="A312" s="14"/>
      <c r="B312" s="242"/>
      <c r="C312" s="243"/>
      <c r="D312" s="233" t="s">
        <v>163</v>
      </c>
      <c r="E312" s="244" t="s">
        <v>1</v>
      </c>
      <c r="F312" s="245" t="s">
        <v>400</v>
      </c>
      <c r="G312" s="243"/>
      <c r="H312" s="246">
        <v>31.32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163</v>
      </c>
      <c r="AU312" s="252" t="s">
        <v>88</v>
      </c>
      <c r="AV312" s="14" t="s">
        <v>88</v>
      </c>
      <c r="AW312" s="14" t="s">
        <v>34</v>
      </c>
      <c r="AX312" s="14" t="s">
        <v>78</v>
      </c>
      <c r="AY312" s="252" t="s">
        <v>154</v>
      </c>
    </row>
    <row r="313" s="13" customFormat="1">
      <c r="A313" s="13"/>
      <c r="B313" s="231"/>
      <c r="C313" s="232"/>
      <c r="D313" s="233" t="s">
        <v>163</v>
      </c>
      <c r="E313" s="234" t="s">
        <v>1</v>
      </c>
      <c r="F313" s="235" t="s">
        <v>401</v>
      </c>
      <c r="G313" s="232"/>
      <c r="H313" s="234" t="s">
        <v>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163</v>
      </c>
      <c r="AU313" s="241" t="s">
        <v>88</v>
      </c>
      <c r="AV313" s="13" t="s">
        <v>86</v>
      </c>
      <c r="AW313" s="13" t="s">
        <v>34</v>
      </c>
      <c r="AX313" s="13" t="s">
        <v>78</v>
      </c>
      <c r="AY313" s="241" t="s">
        <v>154</v>
      </c>
    </row>
    <row r="314" s="14" customFormat="1">
      <c r="A314" s="14"/>
      <c r="B314" s="242"/>
      <c r="C314" s="243"/>
      <c r="D314" s="233" t="s">
        <v>163</v>
      </c>
      <c r="E314" s="244" t="s">
        <v>1</v>
      </c>
      <c r="F314" s="245" t="s">
        <v>402</v>
      </c>
      <c r="G314" s="243"/>
      <c r="H314" s="246">
        <v>33.359999999999999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163</v>
      </c>
      <c r="AU314" s="252" t="s">
        <v>88</v>
      </c>
      <c r="AV314" s="14" t="s">
        <v>88</v>
      </c>
      <c r="AW314" s="14" t="s">
        <v>34</v>
      </c>
      <c r="AX314" s="14" t="s">
        <v>78</v>
      </c>
      <c r="AY314" s="252" t="s">
        <v>154</v>
      </c>
    </row>
    <row r="315" s="13" customFormat="1">
      <c r="A315" s="13"/>
      <c r="B315" s="231"/>
      <c r="C315" s="232"/>
      <c r="D315" s="233" t="s">
        <v>163</v>
      </c>
      <c r="E315" s="234" t="s">
        <v>1</v>
      </c>
      <c r="F315" s="235" t="s">
        <v>302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163</v>
      </c>
      <c r="AU315" s="241" t="s">
        <v>88</v>
      </c>
      <c r="AV315" s="13" t="s">
        <v>86</v>
      </c>
      <c r="AW315" s="13" t="s">
        <v>34</v>
      </c>
      <c r="AX315" s="13" t="s">
        <v>78</v>
      </c>
      <c r="AY315" s="241" t="s">
        <v>154</v>
      </c>
    </row>
    <row r="316" s="13" customFormat="1">
      <c r="A316" s="13"/>
      <c r="B316" s="231"/>
      <c r="C316" s="232"/>
      <c r="D316" s="233" t="s">
        <v>163</v>
      </c>
      <c r="E316" s="234" t="s">
        <v>1</v>
      </c>
      <c r="F316" s="235" t="s">
        <v>409</v>
      </c>
      <c r="G316" s="232"/>
      <c r="H316" s="234" t="s">
        <v>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163</v>
      </c>
      <c r="AU316" s="241" t="s">
        <v>88</v>
      </c>
      <c r="AV316" s="13" t="s">
        <v>86</v>
      </c>
      <c r="AW316" s="13" t="s">
        <v>34</v>
      </c>
      <c r="AX316" s="13" t="s">
        <v>78</v>
      </c>
      <c r="AY316" s="241" t="s">
        <v>154</v>
      </c>
    </row>
    <row r="317" s="14" customFormat="1">
      <c r="A317" s="14"/>
      <c r="B317" s="242"/>
      <c r="C317" s="243"/>
      <c r="D317" s="233" t="s">
        <v>163</v>
      </c>
      <c r="E317" s="244" t="s">
        <v>1</v>
      </c>
      <c r="F317" s="245" t="s">
        <v>440</v>
      </c>
      <c r="G317" s="243"/>
      <c r="H317" s="246">
        <v>123.69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163</v>
      </c>
      <c r="AU317" s="252" t="s">
        <v>88</v>
      </c>
      <c r="AV317" s="14" t="s">
        <v>88</v>
      </c>
      <c r="AW317" s="14" t="s">
        <v>34</v>
      </c>
      <c r="AX317" s="14" t="s">
        <v>78</v>
      </c>
      <c r="AY317" s="252" t="s">
        <v>154</v>
      </c>
    </row>
    <row r="318" s="13" customFormat="1">
      <c r="A318" s="13"/>
      <c r="B318" s="231"/>
      <c r="C318" s="232"/>
      <c r="D318" s="233" t="s">
        <v>163</v>
      </c>
      <c r="E318" s="234" t="s">
        <v>1</v>
      </c>
      <c r="F318" s="235" t="s">
        <v>441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163</v>
      </c>
      <c r="AU318" s="241" t="s">
        <v>88</v>
      </c>
      <c r="AV318" s="13" t="s">
        <v>86</v>
      </c>
      <c r="AW318" s="13" t="s">
        <v>34</v>
      </c>
      <c r="AX318" s="13" t="s">
        <v>78</v>
      </c>
      <c r="AY318" s="241" t="s">
        <v>154</v>
      </c>
    </row>
    <row r="319" s="14" customFormat="1">
      <c r="A319" s="14"/>
      <c r="B319" s="242"/>
      <c r="C319" s="243"/>
      <c r="D319" s="233" t="s">
        <v>163</v>
      </c>
      <c r="E319" s="244" t="s">
        <v>1</v>
      </c>
      <c r="F319" s="245" t="s">
        <v>442</v>
      </c>
      <c r="G319" s="243"/>
      <c r="H319" s="246">
        <v>27.510000000000002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163</v>
      </c>
      <c r="AU319" s="252" t="s">
        <v>88</v>
      </c>
      <c r="AV319" s="14" t="s">
        <v>88</v>
      </c>
      <c r="AW319" s="14" t="s">
        <v>34</v>
      </c>
      <c r="AX319" s="14" t="s">
        <v>78</v>
      </c>
      <c r="AY319" s="252" t="s">
        <v>154</v>
      </c>
    </row>
    <row r="320" s="15" customFormat="1">
      <c r="A320" s="15"/>
      <c r="B320" s="253"/>
      <c r="C320" s="254"/>
      <c r="D320" s="233" t="s">
        <v>163</v>
      </c>
      <c r="E320" s="255" t="s">
        <v>1</v>
      </c>
      <c r="F320" s="256" t="s">
        <v>201</v>
      </c>
      <c r="G320" s="254"/>
      <c r="H320" s="257">
        <v>215.88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3" t="s">
        <v>163</v>
      </c>
      <c r="AU320" s="263" t="s">
        <v>88</v>
      </c>
      <c r="AV320" s="15" t="s">
        <v>161</v>
      </c>
      <c r="AW320" s="15" t="s">
        <v>34</v>
      </c>
      <c r="AX320" s="15" t="s">
        <v>86</v>
      </c>
      <c r="AY320" s="263" t="s">
        <v>154</v>
      </c>
    </row>
    <row r="321" s="2" customFormat="1" ht="24.15" customHeight="1">
      <c r="A321" s="38"/>
      <c r="B321" s="39"/>
      <c r="C321" s="218" t="s">
        <v>443</v>
      </c>
      <c r="D321" s="218" t="s">
        <v>156</v>
      </c>
      <c r="E321" s="219" t="s">
        <v>444</v>
      </c>
      <c r="F321" s="220" t="s">
        <v>445</v>
      </c>
      <c r="G321" s="221" t="s">
        <v>205</v>
      </c>
      <c r="H321" s="222">
        <v>466.54000000000002</v>
      </c>
      <c r="I321" s="223"/>
      <c r="J321" s="224">
        <f>ROUND(I321*H321,2)</f>
        <v>0</v>
      </c>
      <c r="K321" s="220" t="s">
        <v>160</v>
      </c>
      <c r="L321" s="44"/>
      <c r="M321" s="225" t="s">
        <v>1</v>
      </c>
      <c r="N321" s="226" t="s">
        <v>43</v>
      </c>
      <c r="O321" s="91"/>
      <c r="P321" s="227">
        <f>O321*H321</f>
        <v>0</v>
      </c>
      <c r="Q321" s="227">
        <v>0.016279999999999999</v>
      </c>
      <c r="R321" s="227">
        <f>Q321*H321</f>
        <v>7.5952712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161</v>
      </c>
      <c r="AT321" s="229" t="s">
        <v>156</v>
      </c>
      <c r="AU321" s="229" t="s">
        <v>88</v>
      </c>
      <c r="AY321" s="17" t="s">
        <v>154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86</v>
      </c>
      <c r="BK321" s="230">
        <f>ROUND(I321*H321,2)</f>
        <v>0</v>
      </c>
      <c r="BL321" s="17" t="s">
        <v>161</v>
      </c>
      <c r="BM321" s="229" t="s">
        <v>446</v>
      </c>
    </row>
    <row r="322" s="13" customFormat="1">
      <c r="A322" s="13"/>
      <c r="B322" s="231"/>
      <c r="C322" s="232"/>
      <c r="D322" s="233" t="s">
        <v>163</v>
      </c>
      <c r="E322" s="234" t="s">
        <v>1</v>
      </c>
      <c r="F322" s="235" t="s">
        <v>193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163</v>
      </c>
      <c r="AU322" s="241" t="s">
        <v>88</v>
      </c>
      <c r="AV322" s="13" t="s">
        <v>86</v>
      </c>
      <c r="AW322" s="13" t="s">
        <v>34</v>
      </c>
      <c r="AX322" s="13" t="s">
        <v>78</v>
      </c>
      <c r="AY322" s="241" t="s">
        <v>154</v>
      </c>
    </row>
    <row r="323" s="13" customFormat="1">
      <c r="A323" s="13"/>
      <c r="B323" s="231"/>
      <c r="C323" s="232"/>
      <c r="D323" s="233" t="s">
        <v>163</v>
      </c>
      <c r="E323" s="234" t="s">
        <v>1</v>
      </c>
      <c r="F323" s="235" t="s">
        <v>395</v>
      </c>
      <c r="G323" s="232"/>
      <c r="H323" s="234" t="s">
        <v>1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163</v>
      </c>
      <c r="AU323" s="241" t="s">
        <v>88</v>
      </c>
      <c r="AV323" s="13" t="s">
        <v>86</v>
      </c>
      <c r="AW323" s="13" t="s">
        <v>34</v>
      </c>
      <c r="AX323" s="13" t="s">
        <v>78</v>
      </c>
      <c r="AY323" s="241" t="s">
        <v>154</v>
      </c>
    </row>
    <row r="324" s="14" customFormat="1">
      <c r="A324" s="14"/>
      <c r="B324" s="242"/>
      <c r="C324" s="243"/>
      <c r="D324" s="233" t="s">
        <v>163</v>
      </c>
      <c r="E324" s="244" t="s">
        <v>1</v>
      </c>
      <c r="F324" s="245" t="s">
        <v>396</v>
      </c>
      <c r="G324" s="243"/>
      <c r="H324" s="246">
        <v>118.95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163</v>
      </c>
      <c r="AU324" s="252" t="s">
        <v>88</v>
      </c>
      <c r="AV324" s="14" t="s">
        <v>88</v>
      </c>
      <c r="AW324" s="14" t="s">
        <v>34</v>
      </c>
      <c r="AX324" s="14" t="s">
        <v>78</v>
      </c>
      <c r="AY324" s="252" t="s">
        <v>154</v>
      </c>
    </row>
    <row r="325" s="13" customFormat="1">
      <c r="A325" s="13"/>
      <c r="B325" s="231"/>
      <c r="C325" s="232"/>
      <c r="D325" s="233" t="s">
        <v>163</v>
      </c>
      <c r="E325" s="234" t="s">
        <v>1</v>
      </c>
      <c r="F325" s="235" t="s">
        <v>397</v>
      </c>
      <c r="G325" s="232"/>
      <c r="H325" s="234" t="s">
        <v>1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163</v>
      </c>
      <c r="AU325" s="241" t="s">
        <v>88</v>
      </c>
      <c r="AV325" s="13" t="s">
        <v>86</v>
      </c>
      <c r="AW325" s="13" t="s">
        <v>34</v>
      </c>
      <c r="AX325" s="13" t="s">
        <v>78</v>
      </c>
      <c r="AY325" s="241" t="s">
        <v>154</v>
      </c>
    </row>
    <row r="326" s="14" customFormat="1">
      <c r="A326" s="14"/>
      <c r="B326" s="242"/>
      <c r="C326" s="243"/>
      <c r="D326" s="233" t="s">
        <v>163</v>
      </c>
      <c r="E326" s="244" t="s">
        <v>1</v>
      </c>
      <c r="F326" s="245" t="s">
        <v>398</v>
      </c>
      <c r="G326" s="243"/>
      <c r="H326" s="246">
        <v>22.530000000000001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163</v>
      </c>
      <c r="AU326" s="252" t="s">
        <v>88</v>
      </c>
      <c r="AV326" s="14" t="s">
        <v>88</v>
      </c>
      <c r="AW326" s="14" t="s">
        <v>34</v>
      </c>
      <c r="AX326" s="14" t="s">
        <v>78</v>
      </c>
      <c r="AY326" s="252" t="s">
        <v>154</v>
      </c>
    </row>
    <row r="327" s="13" customFormat="1">
      <c r="A327" s="13"/>
      <c r="B327" s="231"/>
      <c r="C327" s="232"/>
      <c r="D327" s="233" t="s">
        <v>163</v>
      </c>
      <c r="E327" s="234" t="s">
        <v>1</v>
      </c>
      <c r="F327" s="235" t="s">
        <v>302</v>
      </c>
      <c r="G327" s="232"/>
      <c r="H327" s="234" t="s">
        <v>1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163</v>
      </c>
      <c r="AU327" s="241" t="s">
        <v>88</v>
      </c>
      <c r="AV327" s="13" t="s">
        <v>86</v>
      </c>
      <c r="AW327" s="13" t="s">
        <v>34</v>
      </c>
      <c r="AX327" s="13" t="s">
        <v>78</v>
      </c>
      <c r="AY327" s="241" t="s">
        <v>154</v>
      </c>
    </row>
    <row r="328" s="13" customFormat="1">
      <c r="A328" s="13"/>
      <c r="B328" s="231"/>
      <c r="C328" s="232"/>
      <c r="D328" s="233" t="s">
        <v>163</v>
      </c>
      <c r="E328" s="234" t="s">
        <v>1</v>
      </c>
      <c r="F328" s="235" t="s">
        <v>403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163</v>
      </c>
      <c r="AU328" s="241" t="s">
        <v>88</v>
      </c>
      <c r="AV328" s="13" t="s">
        <v>86</v>
      </c>
      <c r="AW328" s="13" t="s">
        <v>34</v>
      </c>
      <c r="AX328" s="13" t="s">
        <v>78</v>
      </c>
      <c r="AY328" s="241" t="s">
        <v>154</v>
      </c>
    </row>
    <row r="329" s="14" customFormat="1">
      <c r="A329" s="14"/>
      <c r="B329" s="242"/>
      <c r="C329" s="243"/>
      <c r="D329" s="233" t="s">
        <v>163</v>
      </c>
      <c r="E329" s="244" t="s">
        <v>1</v>
      </c>
      <c r="F329" s="245" t="s">
        <v>404</v>
      </c>
      <c r="G329" s="243"/>
      <c r="H329" s="246">
        <v>128.27500000000001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163</v>
      </c>
      <c r="AU329" s="252" t="s">
        <v>88</v>
      </c>
      <c r="AV329" s="14" t="s">
        <v>88</v>
      </c>
      <c r="AW329" s="14" t="s">
        <v>34</v>
      </c>
      <c r="AX329" s="14" t="s">
        <v>78</v>
      </c>
      <c r="AY329" s="252" t="s">
        <v>154</v>
      </c>
    </row>
    <row r="330" s="13" customFormat="1">
      <c r="A330" s="13"/>
      <c r="B330" s="231"/>
      <c r="C330" s="232"/>
      <c r="D330" s="233" t="s">
        <v>163</v>
      </c>
      <c r="E330" s="234" t="s">
        <v>1</v>
      </c>
      <c r="F330" s="235" t="s">
        <v>405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163</v>
      </c>
      <c r="AU330" s="241" t="s">
        <v>88</v>
      </c>
      <c r="AV330" s="13" t="s">
        <v>86</v>
      </c>
      <c r="AW330" s="13" t="s">
        <v>34</v>
      </c>
      <c r="AX330" s="13" t="s">
        <v>78</v>
      </c>
      <c r="AY330" s="241" t="s">
        <v>154</v>
      </c>
    </row>
    <row r="331" s="14" customFormat="1">
      <c r="A331" s="14"/>
      <c r="B331" s="242"/>
      <c r="C331" s="243"/>
      <c r="D331" s="233" t="s">
        <v>163</v>
      </c>
      <c r="E331" s="244" t="s">
        <v>1</v>
      </c>
      <c r="F331" s="245" t="s">
        <v>406</v>
      </c>
      <c r="G331" s="243"/>
      <c r="H331" s="246">
        <v>75.474999999999994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163</v>
      </c>
      <c r="AU331" s="252" t="s">
        <v>88</v>
      </c>
      <c r="AV331" s="14" t="s">
        <v>88</v>
      </c>
      <c r="AW331" s="14" t="s">
        <v>34</v>
      </c>
      <c r="AX331" s="14" t="s">
        <v>78</v>
      </c>
      <c r="AY331" s="252" t="s">
        <v>154</v>
      </c>
    </row>
    <row r="332" s="13" customFormat="1">
      <c r="A332" s="13"/>
      <c r="B332" s="231"/>
      <c r="C332" s="232"/>
      <c r="D332" s="233" t="s">
        <v>163</v>
      </c>
      <c r="E332" s="234" t="s">
        <v>1</v>
      </c>
      <c r="F332" s="235" t="s">
        <v>407</v>
      </c>
      <c r="G332" s="232"/>
      <c r="H332" s="234" t="s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163</v>
      </c>
      <c r="AU332" s="241" t="s">
        <v>88</v>
      </c>
      <c r="AV332" s="13" t="s">
        <v>86</v>
      </c>
      <c r="AW332" s="13" t="s">
        <v>34</v>
      </c>
      <c r="AX332" s="13" t="s">
        <v>78</v>
      </c>
      <c r="AY332" s="241" t="s">
        <v>154</v>
      </c>
    </row>
    <row r="333" s="14" customFormat="1">
      <c r="A333" s="14"/>
      <c r="B333" s="242"/>
      <c r="C333" s="243"/>
      <c r="D333" s="233" t="s">
        <v>163</v>
      </c>
      <c r="E333" s="244" t="s">
        <v>1</v>
      </c>
      <c r="F333" s="245" t="s">
        <v>408</v>
      </c>
      <c r="G333" s="243"/>
      <c r="H333" s="246">
        <v>19.199999999999999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163</v>
      </c>
      <c r="AU333" s="252" t="s">
        <v>88</v>
      </c>
      <c r="AV333" s="14" t="s">
        <v>88</v>
      </c>
      <c r="AW333" s="14" t="s">
        <v>34</v>
      </c>
      <c r="AX333" s="14" t="s">
        <v>78</v>
      </c>
      <c r="AY333" s="252" t="s">
        <v>154</v>
      </c>
    </row>
    <row r="334" s="13" customFormat="1">
      <c r="A334" s="13"/>
      <c r="B334" s="231"/>
      <c r="C334" s="232"/>
      <c r="D334" s="233" t="s">
        <v>163</v>
      </c>
      <c r="E334" s="234" t="s">
        <v>1</v>
      </c>
      <c r="F334" s="235" t="s">
        <v>409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163</v>
      </c>
      <c r="AU334" s="241" t="s">
        <v>88</v>
      </c>
      <c r="AV334" s="13" t="s">
        <v>86</v>
      </c>
      <c r="AW334" s="13" t="s">
        <v>34</v>
      </c>
      <c r="AX334" s="13" t="s">
        <v>78</v>
      </c>
      <c r="AY334" s="241" t="s">
        <v>154</v>
      </c>
    </row>
    <row r="335" s="14" customFormat="1">
      <c r="A335" s="14"/>
      <c r="B335" s="242"/>
      <c r="C335" s="243"/>
      <c r="D335" s="233" t="s">
        <v>163</v>
      </c>
      <c r="E335" s="244" t="s">
        <v>1</v>
      </c>
      <c r="F335" s="245" t="s">
        <v>447</v>
      </c>
      <c r="G335" s="243"/>
      <c r="H335" s="246">
        <v>82.459999999999994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163</v>
      </c>
      <c r="AU335" s="252" t="s">
        <v>88</v>
      </c>
      <c r="AV335" s="14" t="s">
        <v>88</v>
      </c>
      <c r="AW335" s="14" t="s">
        <v>34</v>
      </c>
      <c r="AX335" s="14" t="s">
        <v>78</v>
      </c>
      <c r="AY335" s="252" t="s">
        <v>154</v>
      </c>
    </row>
    <row r="336" s="13" customFormat="1">
      <c r="A336" s="13"/>
      <c r="B336" s="231"/>
      <c r="C336" s="232"/>
      <c r="D336" s="233" t="s">
        <v>163</v>
      </c>
      <c r="E336" s="234" t="s">
        <v>1</v>
      </c>
      <c r="F336" s="235" t="s">
        <v>441</v>
      </c>
      <c r="G336" s="232"/>
      <c r="H336" s="234" t="s">
        <v>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163</v>
      </c>
      <c r="AU336" s="241" t="s">
        <v>88</v>
      </c>
      <c r="AV336" s="13" t="s">
        <v>86</v>
      </c>
      <c r="AW336" s="13" t="s">
        <v>34</v>
      </c>
      <c r="AX336" s="13" t="s">
        <v>78</v>
      </c>
      <c r="AY336" s="241" t="s">
        <v>154</v>
      </c>
    </row>
    <row r="337" s="14" customFormat="1">
      <c r="A337" s="14"/>
      <c r="B337" s="242"/>
      <c r="C337" s="243"/>
      <c r="D337" s="233" t="s">
        <v>163</v>
      </c>
      <c r="E337" s="244" t="s">
        <v>1</v>
      </c>
      <c r="F337" s="245" t="s">
        <v>448</v>
      </c>
      <c r="G337" s="243"/>
      <c r="H337" s="246">
        <v>19.649999999999999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163</v>
      </c>
      <c r="AU337" s="252" t="s">
        <v>88</v>
      </c>
      <c r="AV337" s="14" t="s">
        <v>88</v>
      </c>
      <c r="AW337" s="14" t="s">
        <v>34</v>
      </c>
      <c r="AX337" s="14" t="s">
        <v>78</v>
      </c>
      <c r="AY337" s="252" t="s">
        <v>154</v>
      </c>
    </row>
    <row r="338" s="15" customFormat="1">
      <c r="A338" s="15"/>
      <c r="B338" s="253"/>
      <c r="C338" s="254"/>
      <c r="D338" s="233" t="s">
        <v>163</v>
      </c>
      <c r="E338" s="255" t="s">
        <v>1</v>
      </c>
      <c r="F338" s="256" t="s">
        <v>201</v>
      </c>
      <c r="G338" s="254"/>
      <c r="H338" s="257">
        <v>466.54000000000002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3" t="s">
        <v>163</v>
      </c>
      <c r="AU338" s="263" t="s">
        <v>88</v>
      </c>
      <c r="AV338" s="15" t="s">
        <v>161</v>
      </c>
      <c r="AW338" s="15" t="s">
        <v>34</v>
      </c>
      <c r="AX338" s="15" t="s">
        <v>86</v>
      </c>
      <c r="AY338" s="263" t="s">
        <v>154</v>
      </c>
    </row>
    <row r="339" s="2" customFormat="1" ht="24.15" customHeight="1">
      <c r="A339" s="38"/>
      <c r="B339" s="39"/>
      <c r="C339" s="218" t="s">
        <v>449</v>
      </c>
      <c r="D339" s="218" t="s">
        <v>156</v>
      </c>
      <c r="E339" s="219" t="s">
        <v>450</v>
      </c>
      <c r="F339" s="220" t="s">
        <v>451</v>
      </c>
      <c r="G339" s="221" t="s">
        <v>205</v>
      </c>
      <c r="H339" s="222">
        <v>933.08000000000004</v>
      </c>
      <c r="I339" s="223"/>
      <c r="J339" s="224">
        <f>ROUND(I339*H339,2)</f>
        <v>0</v>
      </c>
      <c r="K339" s="220" t="s">
        <v>160</v>
      </c>
      <c r="L339" s="44"/>
      <c r="M339" s="225" t="s">
        <v>1</v>
      </c>
      <c r="N339" s="226" t="s">
        <v>43</v>
      </c>
      <c r="O339" s="91"/>
      <c r="P339" s="227">
        <f>O339*H339</f>
        <v>0</v>
      </c>
      <c r="Q339" s="227">
        <v>0.0067999999999999996</v>
      </c>
      <c r="R339" s="227">
        <f>Q339*H339</f>
        <v>6.3449439999999999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161</v>
      </c>
      <c r="AT339" s="229" t="s">
        <v>156</v>
      </c>
      <c r="AU339" s="229" t="s">
        <v>88</v>
      </c>
      <c r="AY339" s="17" t="s">
        <v>154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86</v>
      </c>
      <c r="BK339" s="230">
        <f>ROUND(I339*H339,2)</f>
        <v>0</v>
      </c>
      <c r="BL339" s="17" t="s">
        <v>161</v>
      </c>
      <c r="BM339" s="229" t="s">
        <v>452</v>
      </c>
    </row>
    <row r="340" s="14" customFormat="1">
      <c r="A340" s="14"/>
      <c r="B340" s="242"/>
      <c r="C340" s="243"/>
      <c r="D340" s="233" t="s">
        <v>163</v>
      </c>
      <c r="E340" s="243"/>
      <c r="F340" s="245" t="s">
        <v>453</v>
      </c>
      <c r="G340" s="243"/>
      <c r="H340" s="246">
        <v>933.08000000000004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163</v>
      </c>
      <c r="AU340" s="252" t="s">
        <v>88</v>
      </c>
      <c r="AV340" s="14" t="s">
        <v>88</v>
      </c>
      <c r="AW340" s="14" t="s">
        <v>4</v>
      </c>
      <c r="AX340" s="14" t="s">
        <v>86</v>
      </c>
      <c r="AY340" s="252" t="s">
        <v>154</v>
      </c>
    </row>
    <row r="341" s="2" customFormat="1" ht="24.15" customHeight="1">
      <c r="A341" s="38"/>
      <c r="B341" s="39"/>
      <c r="C341" s="218" t="s">
        <v>454</v>
      </c>
      <c r="D341" s="218" t="s">
        <v>156</v>
      </c>
      <c r="E341" s="219" t="s">
        <v>455</v>
      </c>
      <c r="F341" s="220" t="s">
        <v>456</v>
      </c>
      <c r="G341" s="221" t="s">
        <v>205</v>
      </c>
      <c r="H341" s="222">
        <v>178.80000000000001</v>
      </c>
      <c r="I341" s="223"/>
      <c r="J341" s="224">
        <f>ROUND(I341*H341,2)</f>
        <v>0</v>
      </c>
      <c r="K341" s="220" t="s">
        <v>160</v>
      </c>
      <c r="L341" s="44"/>
      <c r="M341" s="225" t="s">
        <v>1</v>
      </c>
      <c r="N341" s="226" t="s">
        <v>43</v>
      </c>
      <c r="O341" s="91"/>
      <c r="P341" s="227">
        <f>O341*H341</f>
        <v>0</v>
      </c>
      <c r="Q341" s="227">
        <v>0.029499999999999998</v>
      </c>
      <c r="R341" s="227">
        <f>Q341*H341</f>
        <v>5.2746000000000004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161</v>
      </c>
      <c r="AT341" s="229" t="s">
        <v>156</v>
      </c>
      <c r="AU341" s="229" t="s">
        <v>88</v>
      </c>
      <c r="AY341" s="17" t="s">
        <v>154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86</v>
      </c>
      <c r="BK341" s="230">
        <f>ROUND(I341*H341,2)</f>
        <v>0</v>
      </c>
      <c r="BL341" s="17" t="s">
        <v>161</v>
      </c>
      <c r="BM341" s="229" t="s">
        <v>457</v>
      </c>
    </row>
    <row r="342" s="13" customFormat="1">
      <c r="A342" s="13"/>
      <c r="B342" s="231"/>
      <c r="C342" s="232"/>
      <c r="D342" s="233" t="s">
        <v>163</v>
      </c>
      <c r="E342" s="234" t="s">
        <v>1</v>
      </c>
      <c r="F342" s="235" t="s">
        <v>458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163</v>
      </c>
      <c r="AU342" s="241" t="s">
        <v>88</v>
      </c>
      <c r="AV342" s="13" t="s">
        <v>86</v>
      </c>
      <c r="AW342" s="13" t="s">
        <v>34</v>
      </c>
      <c r="AX342" s="13" t="s">
        <v>78</v>
      </c>
      <c r="AY342" s="241" t="s">
        <v>154</v>
      </c>
    </row>
    <row r="343" s="14" customFormat="1">
      <c r="A343" s="14"/>
      <c r="B343" s="242"/>
      <c r="C343" s="243"/>
      <c r="D343" s="233" t="s">
        <v>163</v>
      </c>
      <c r="E343" s="244" t="s">
        <v>1</v>
      </c>
      <c r="F343" s="245" t="s">
        <v>459</v>
      </c>
      <c r="G343" s="243"/>
      <c r="H343" s="246">
        <v>178.80000000000001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163</v>
      </c>
      <c r="AU343" s="252" t="s">
        <v>88</v>
      </c>
      <c r="AV343" s="14" t="s">
        <v>88</v>
      </c>
      <c r="AW343" s="14" t="s">
        <v>34</v>
      </c>
      <c r="AX343" s="14" t="s">
        <v>86</v>
      </c>
      <c r="AY343" s="252" t="s">
        <v>154</v>
      </c>
    </row>
    <row r="344" s="2" customFormat="1" ht="24.15" customHeight="1">
      <c r="A344" s="38"/>
      <c r="B344" s="39"/>
      <c r="C344" s="218" t="s">
        <v>460</v>
      </c>
      <c r="D344" s="218" t="s">
        <v>156</v>
      </c>
      <c r="E344" s="219" t="s">
        <v>461</v>
      </c>
      <c r="F344" s="220" t="s">
        <v>462</v>
      </c>
      <c r="G344" s="221" t="s">
        <v>387</v>
      </c>
      <c r="H344" s="222">
        <v>407.25</v>
      </c>
      <c r="I344" s="223"/>
      <c r="J344" s="224">
        <f>ROUND(I344*H344,2)</f>
        <v>0</v>
      </c>
      <c r="K344" s="220" t="s">
        <v>160</v>
      </c>
      <c r="L344" s="44"/>
      <c r="M344" s="225" t="s">
        <v>1</v>
      </c>
      <c r="N344" s="226" t="s">
        <v>43</v>
      </c>
      <c r="O344" s="91"/>
      <c r="P344" s="227">
        <f>O344*H344</f>
        <v>0</v>
      </c>
      <c r="Q344" s="227">
        <v>0.0015</v>
      </c>
      <c r="R344" s="227">
        <f>Q344*H344</f>
        <v>0.61087500000000006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161</v>
      </c>
      <c r="AT344" s="229" t="s">
        <v>156</v>
      </c>
      <c r="AU344" s="229" t="s">
        <v>88</v>
      </c>
      <c r="AY344" s="17" t="s">
        <v>154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86</v>
      </c>
      <c r="BK344" s="230">
        <f>ROUND(I344*H344,2)</f>
        <v>0</v>
      </c>
      <c r="BL344" s="17" t="s">
        <v>161</v>
      </c>
      <c r="BM344" s="229" t="s">
        <v>463</v>
      </c>
    </row>
    <row r="345" s="13" customFormat="1">
      <c r="A345" s="13"/>
      <c r="B345" s="231"/>
      <c r="C345" s="232"/>
      <c r="D345" s="233" t="s">
        <v>163</v>
      </c>
      <c r="E345" s="234" t="s">
        <v>1</v>
      </c>
      <c r="F345" s="235" t="s">
        <v>164</v>
      </c>
      <c r="G345" s="232"/>
      <c r="H345" s="234" t="s">
        <v>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163</v>
      </c>
      <c r="AU345" s="241" t="s">
        <v>88</v>
      </c>
      <c r="AV345" s="13" t="s">
        <v>86</v>
      </c>
      <c r="AW345" s="13" t="s">
        <v>34</v>
      </c>
      <c r="AX345" s="13" t="s">
        <v>78</v>
      </c>
      <c r="AY345" s="241" t="s">
        <v>154</v>
      </c>
    </row>
    <row r="346" s="14" customFormat="1">
      <c r="A346" s="14"/>
      <c r="B346" s="242"/>
      <c r="C346" s="243"/>
      <c r="D346" s="233" t="s">
        <v>163</v>
      </c>
      <c r="E346" s="244" t="s">
        <v>1</v>
      </c>
      <c r="F346" s="245" t="s">
        <v>464</v>
      </c>
      <c r="G346" s="243"/>
      <c r="H346" s="246">
        <v>78.700000000000003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163</v>
      </c>
      <c r="AU346" s="252" t="s">
        <v>88</v>
      </c>
      <c r="AV346" s="14" t="s">
        <v>88</v>
      </c>
      <c r="AW346" s="14" t="s">
        <v>34</v>
      </c>
      <c r="AX346" s="14" t="s">
        <v>78</v>
      </c>
      <c r="AY346" s="252" t="s">
        <v>154</v>
      </c>
    </row>
    <row r="347" s="13" customFormat="1">
      <c r="A347" s="13"/>
      <c r="B347" s="231"/>
      <c r="C347" s="232"/>
      <c r="D347" s="233" t="s">
        <v>163</v>
      </c>
      <c r="E347" s="234" t="s">
        <v>1</v>
      </c>
      <c r="F347" s="235" t="s">
        <v>302</v>
      </c>
      <c r="G347" s="232"/>
      <c r="H347" s="234" t="s">
        <v>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163</v>
      </c>
      <c r="AU347" s="241" t="s">
        <v>88</v>
      </c>
      <c r="AV347" s="13" t="s">
        <v>86</v>
      </c>
      <c r="AW347" s="13" t="s">
        <v>34</v>
      </c>
      <c r="AX347" s="13" t="s">
        <v>78</v>
      </c>
      <c r="AY347" s="241" t="s">
        <v>154</v>
      </c>
    </row>
    <row r="348" s="14" customFormat="1">
      <c r="A348" s="14"/>
      <c r="B348" s="242"/>
      <c r="C348" s="243"/>
      <c r="D348" s="233" t="s">
        <v>163</v>
      </c>
      <c r="E348" s="244" t="s">
        <v>1</v>
      </c>
      <c r="F348" s="245" t="s">
        <v>465</v>
      </c>
      <c r="G348" s="243"/>
      <c r="H348" s="246">
        <v>328.55000000000001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163</v>
      </c>
      <c r="AU348" s="252" t="s">
        <v>88</v>
      </c>
      <c r="AV348" s="14" t="s">
        <v>88</v>
      </c>
      <c r="AW348" s="14" t="s">
        <v>34</v>
      </c>
      <c r="AX348" s="14" t="s">
        <v>78</v>
      </c>
      <c r="AY348" s="252" t="s">
        <v>154</v>
      </c>
    </row>
    <row r="349" s="15" customFormat="1">
      <c r="A349" s="15"/>
      <c r="B349" s="253"/>
      <c r="C349" s="254"/>
      <c r="D349" s="233" t="s">
        <v>163</v>
      </c>
      <c r="E349" s="255" t="s">
        <v>1</v>
      </c>
      <c r="F349" s="256" t="s">
        <v>201</v>
      </c>
      <c r="G349" s="254"/>
      <c r="H349" s="257">
        <v>407.25</v>
      </c>
      <c r="I349" s="258"/>
      <c r="J349" s="254"/>
      <c r="K349" s="254"/>
      <c r="L349" s="259"/>
      <c r="M349" s="260"/>
      <c r="N349" s="261"/>
      <c r="O349" s="261"/>
      <c r="P349" s="261"/>
      <c r="Q349" s="261"/>
      <c r="R349" s="261"/>
      <c r="S349" s="261"/>
      <c r="T349" s="26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3" t="s">
        <v>163</v>
      </c>
      <c r="AU349" s="263" t="s">
        <v>88</v>
      </c>
      <c r="AV349" s="15" t="s">
        <v>161</v>
      </c>
      <c r="AW349" s="15" t="s">
        <v>34</v>
      </c>
      <c r="AX349" s="15" t="s">
        <v>86</v>
      </c>
      <c r="AY349" s="263" t="s">
        <v>154</v>
      </c>
    </row>
    <row r="350" s="2" customFormat="1" ht="24.15" customHeight="1">
      <c r="A350" s="38"/>
      <c r="B350" s="39"/>
      <c r="C350" s="218" t="s">
        <v>466</v>
      </c>
      <c r="D350" s="218" t="s">
        <v>156</v>
      </c>
      <c r="E350" s="219" t="s">
        <v>467</v>
      </c>
      <c r="F350" s="220" t="s">
        <v>468</v>
      </c>
      <c r="G350" s="221" t="s">
        <v>387</v>
      </c>
      <c r="H350" s="222">
        <v>219.09999999999999</v>
      </c>
      <c r="I350" s="223"/>
      <c r="J350" s="224">
        <f>ROUND(I350*H350,2)</f>
        <v>0</v>
      </c>
      <c r="K350" s="220" t="s">
        <v>160</v>
      </c>
      <c r="L350" s="44"/>
      <c r="M350" s="225" t="s">
        <v>1</v>
      </c>
      <c r="N350" s="226" t="s">
        <v>43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161</v>
      </c>
      <c r="AT350" s="229" t="s">
        <v>156</v>
      </c>
      <c r="AU350" s="229" t="s">
        <v>88</v>
      </c>
      <c r="AY350" s="17" t="s">
        <v>154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86</v>
      </c>
      <c r="BK350" s="230">
        <f>ROUND(I350*H350,2)</f>
        <v>0</v>
      </c>
      <c r="BL350" s="17" t="s">
        <v>161</v>
      </c>
      <c r="BM350" s="229" t="s">
        <v>469</v>
      </c>
    </row>
    <row r="351" s="13" customFormat="1">
      <c r="A351" s="13"/>
      <c r="B351" s="231"/>
      <c r="C351" s="232"/>
      <c r="D351" s="233" t="s">
        <v>163</v>
      </c>
      <c r="E351" s="234" t="s">
        <v>1</v>
      </c>
      <c r="F351" s="235" t="s">
        <v>193</v>
      </c>
      <c r="G351" s="232"/>
      <c r="H351" s="234" t="s">
        <v>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163</v>
      </c>
      <c r="AU351" s="241" t="s">
        <v>88</v>
      </c>
      <c r="AV351" s="13" t="s">
        <v>86</v>
      </c>
      <c r="AW351" s="13" t="s">
        <v>34</v>
      </c>
      <c r="AX351" s="13" t="s">
        <v>78</v>
      </c>
      <c r="AY351" s="241" t="s">
        <v>154</v>
      </c>
    </row>
    <row r="352" s="14" customFormat="1">
      <c r="A352" s="14"/>
      <c r="B352" s="242"/>
      <c r="C352" s="243"/>
      <c r="D352" s="233" t="s">
        <v>163</v>
      </c>
      <c r="E352" s="244" t="s">
        <v>1</v>
      </c>
      <c r="F352" s="245" t="s">
        <v>470</v>
      </c>
      <c r="G352" s="243"/>
      <c r="H352" s="246">
        <v>39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163</v>
      </c>
      <c r="AU352" s="252" t="s">
        <v>88</v>
      </c>
      <c r="AV352" s="14" t="s">
        <v>88</v>
      </c>
      <c r="AW352" s="14" t="s">
        <v>34</v>
      </c>
      <c r="AX352" s="14" t="s">
        <v>78</v>
      </c>
      <c r="AY352" s="252" t="s">
        <v>154</v>
      </c>
    </row>
    <row r="353" s="13" customFormat="1">
      <c r="A353" s="13"/>
      <c r="B353" s="231"/>
      <c r="C353" s="232"/>
      <c r="D353" s="233" t="s">
        <v>163</v>
      </c>
      <c r="E353" s="234" t="s">
        <v>1</v>
      </c>
      <c r="F353" s="235" t="s">
        <v>302</v>
      </c>
      <c r="G353" s="232"/>
      <c r="H353" s="234" t="s">
        <v>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163</v>
      </c>
      <c r="AU353" s="241" t="s">
        <v>88</v>
      </c>
      <c r="AV353" s="13" t="s">
        <v>86</v>
      </c>
      <c r="AW353" s="13" t="s">
        <v>34</v>
      </c>
      <c r="AX353" s="13" t="s">
        <v>78</v>
      </c>
      <c r="AY353" s="241" t="s">
        <v>154</v>
      </c>
    </row>
    <row r="354" s="14" customFormat="1">
      <c r="A354" s="14"/>
      <c r="B354" s="242"/>
      <c r="C354" s="243"/>
      <c r="D354" s="233" t="s">
        <v>163</v>
      </c>
      <c r="E354" s="244" t="s">
        <v>1</v>
      </c>
      <c r="F354" s="245" t="s">
        <v>471</v>
      </c>
      <c r="G354" s="243"/>
      <c r="H354" s="246">
        <v>180.09999999999999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163</v>
      </c>
      <c r="AU354" s="252" t="s">
        <v>88</v>
      </c>
      <c r="AV354" s="14" t="s">
        <v>88</v>
      </c>
      <c r="AW354" s="14" t="s">
        <v>34</v>
      </c>
      <c r="AX354" s="14" t="s">
        <v>78</v>
      </c>
      <c r="AY354" s="252" t="s">
        <v>154</v>
      </c>
    </row>
    <row r="355" s="15" customFormat="1">
      <c r="A355" s="15"/>
      <c r="B355" s="253"/>
      <c r="C355" s="254"/>
      <c r="D355" s="233" t="s">
        <v>163</v>
      </c>
      <c r="E355" s="255" t="s">
        <v>1</v>
      </c>
      <c r="F355" s="256" t="s">
        <v>201</v>
      </c>
      <c r="G355" s="254"/>
      <c r="H355" s="257">
        <v>219.09999999999999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3" t="s">
        <v>163</v>
      </c>
      <c r="AU355" s="263" t="s">
        <v>88</v>
      </c>
      <c r="AV355" s="15" t="s">
        <v>161</v>
      </c>
      <c r="AW355" s="15" t="s">
        <v>34</v>
      </c>
      <c r="AX355" s="15" t="s">
        <v>86</v>
      </c>
      <c r="AY355" s="263" t="s">
        <v>154</v>
      </c>
    </row>
    <row r="356" s="2" customFormat="1" ht="16.5" customHeight="1">
      <c r="A356" s="38"/>
      <c r="B356" s="39"/>
      <c r="C356" s="264" t="s">
        <v>472</v>
      </c>
      <c r="D356" s="264" t="s">
        <v>258</v>
      </c>
      <c r="E356" s="265" t="s">
        <v>473</v>
      </c>
      <c r="F356" s="266" t="s">
        <v>474</v>
      </c>
      <c r="G356" s="267" t="s">
        <v>387</v>
      </c>
      <c r="H356" s="268">
        <v>230</v>
      </c>
      <c r="I356" s="269"/>
      <c r="J356" s="270">
        <f>ROUND(I356*H356,2)</f>
        <v>0</v>
      </c>
      <c r="K356" s="266" t="s">
        <v>160</v>
      </c>
      <c r="L356" s="271"/>
      <c r="M356" s="272" t="s">
        <v>1</v>
      </c>
      <c r="N356" s="273" t="s">
        <v>43</v>
      </c>
      <c r="O356" s="91"/>
      <c r="P356" s="227">
        <f>O356*H356</f>
        <v>0</v>
      </c>
      <c r="Q356" s="227">
        <v>0.00024000000000000001</v>
      </c>
      <c r="R356" s="227">
        <f>Q356*H356</f>
        <v>0.055199999999999999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202</v>
      </c>
      <c r="AT356" s="229" t="s">
        <v>258</v>
      </c>
      <c r="AU356" s="229" t="s">
        <v>88</v>
      </c>
      <c r="AY356" s="17" t="s">
        <v>154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86</v>
      </c>
      <c r="BK356" s="230">
        <f>ROUND(I356*H356,2)</f>
        <v>0</v>
      </c>
      <c r="BL356" s="17" t="s">
        <v>161</v>
      </c>
      <c r="BM356" s="229" t="s">
        <v>475</v>
      </c>
    </row>
    <row r="357" s="2" customFormat="1" ht="24.15" customHeight="1">
      <c r="A357" s="38"/>
      <c r="B357" s="39"/>
      <c r="C357" s="218" t="s">
        <v>476</v>
      </c>
      <c r="D357" s="218" t="s">
        <v>156</v>
      </c>
      <c r="E357" s="219" t="s">
        <v>477</v>
      </c>
      <c r="F357" s="220" t="s">
        <v>478</v>
      </c>
      <c r="G357" s="221" t="s">
        <v>159</v>
      </c>
      <c r="H357" s="222">
        <v>0.45200000000000001</v>
      </c>
      <c r="I357" s="223"/>
      <c r="J357" s="224">
        <f>ROUND(I357*H357,2)</f>
        <v>0</v>
      </c>
      <c r="K357" s="220" t="s">
        <v>160</v>
      </c>
      <c r="L357" s="44"/>
      <c r="M357" s="225" t="s">
        <v>1</v>
      </c>
      <c r="N357" s="226" t="s">
        <v>43</v>
      </c>
      <c r="O357" s="91"/>
      <c r="P357" s="227">
        <f>O357*H357</f>
        <v>0</v>
      </c>
      <c r="Q357" s="227">
        <v>2.5018699999999998</v>
      </c>
      <c r="R357" s="227">
        <f>Q357*H357</f>
        <v>1.13084524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161</v>
      </c>
      <c r="AT357" s="229" t="s">
        <v>156</v>
      </c>
      <c r="AU357" s="229" t="s">
        <v>88</v>
      </c>
      <c r="AY357" s="17" t="s">
        <v>154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86</v>
      </c>
      <c r="BK357" s="230">
        <f>ROUND(I357*H357,2)</f>
        <v>0</v>
      </c>
      <c r="BL357" s="17" t="s">
        <v>161</v>
      </c>
      <c r="BM357" s="229" t="s">
        <v>479</v>
      </c>
    </row>
    <row r="358" s="13" customFormat="1">
      <c r="A358" s="13"/>
      <c r="B358" s="231"/>
      <c r="C358" s="232"/>
      <c r="D358" s="233" t="s">
        <v>163</v>
      </c>
      <c r="E358" s="234" t="s">
        <v>1</v>
      </c>
      <c r="F358" s="235" t="s">
        <v>480</v>
      </c>
      <c r="G358" s="232"/>
      <c r="H358" s="234" t="s">
        <v>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163</v>
      </c>
      <c r="AU358" s="241" t="s">
        <v>88</v>
      </c>
      <c r="AV358" s="13" t="s">
        <v>86</v>
      </c>
      <c r="AW358" s="13" t="s">
        <v>34</v>
      </c>
      <c r="AX358" s="13" t="s">
        <v>78</v>
      </c>
      <c r="AY358" s="241" t="s">
        <v>154</v>
      </c>
    </row>
    <row r="359" s="14" customFormat="1">
      <c r="A359" s="14"/>
      <c r="B359" s="242"/>
      <c r="C359" s="243"/>
      <c r="D359" s="233" t="s">
        <v>163</v>
      </c>
      <c r="E359" s="244" t="s">
        <v>1</v>
      </c>
      <c r="F359" s="245" t="s">
        <v>481</v>
      </c>
      <c r="G359" s="243"/>
      <c r="H359" s="246">
        <v>0.45200000000000001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163</v>
      </c>
      <c r="AU359" s="252" t="s">
        <v>88</v>
      </c>
      <c r="AV359" s="14" t="s">
        <v>88</v>
      </c>
      <c r="AW359" s="14" t="s">
        <v>34</v>
      </c>
      <c r="AX359" s="14" t="s">
        <v>86</v>
      </c>
      <c r="AY359" s="252" t="s">
        <v>154</v>
      </c>
    </row>
    <row r="360" s="2" customFormat="1" ht="16.5" customHeight="1">
      <c r="A360" s="38"/>
      <c r="B360" s="39"/>
      <c r="C360" s="218" t="s">
        <v>482</v>
      </c>
      <c r="D360" s="218" t="s">
        <v>156</v>
      </c>
      <c r="E360" s="219" t="s">
        <v>483</v>
      </c>
      <c r="F360" s="220" t="s">
        <v>484</v>
      </c>
      <c r="G360" s="221" t="s">
        <v>180</v>
      </c>
      <c r="H360" s="222">
        <v>0.628</v>
      </c>
      <c r="I360" s="223"/>
      <c r="J360" s="224">
        <f>ROUND(I360*H360,2)</f>
        <v>0</v>
      </c>
      <c r="K360" s="220" t="s">
        <v>160</v>
      </c>
      <c r="L360" s="44"/>
      <c r="M360" s="225" t="s">
        <v>1</v>
      </c>
      <c r="N360" s="226" t="s">
        <v>43</v>
      </c>
      <c r="O360" s="91"/>
      <c r="P360" s="227">
        <f>O360*H360</f>
        <v>0</v>
      </c>
      <c r="Q360" s="227">
        <v>1.0627727797</v>
      </c>
      <c r="R360" s="227">
        <f>Q360*H360</f>
        <v>0.66742130565159996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161</v>
      </c>
      <c r="AT360" s="229" t="s">
        <v>156</v>
      </c>
      <c r="AU360" s="229" t="s">
        <v>88</v>
      </c>
      <c r="AY360" s="17" t="s">
        <v>154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86</v>
      </c>
      <c r="BK360" s="230">
        <f>ROUND(I360*H360,2)</f>
        <v>0</v>
      </c>
      <c r="BL360" s="17" t="s">
        <v>161</v>
      </c>
      <c r="BM360" s="229" t="s">
        <v>485</v>
      </c>
    </row>
    <row r="361" s="13" customFormat="1">
      <c r="A361" s="13"/>
      <c r="B361" s="231"/>
      <c r="C361" s="232"/>
      <c r="D361" s="233" t="s">
        <v>163</v>
      </c>
      <c r="E361" s="234" t="s">
        <v>1</v>
      </c>
      <c r="F361" s="235" t="s">
        <v>486</v>
      </c>
      <c r="G361" s="232"/>
      <c r="H361" s="234" t="s">
        <v>1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163</v>
      </c>
      <c r="AU361" s="241" t="s">
        <v>88</v>
      </c>
      <c r="AV361" s="13" t="s">
        <v>86</v>
      </c>
      <c r="AW361" s="13" t="s">
        <v>34</v>
      </c>
      <c r="AX361" s="13" t="s">
        <v>78</v>
      </c>
      <c r="AY361" s="241" t="s">
        <v>154</v>
      </c>
    </row>
    <row r="362" s="14" customFormat="1">
      <c r="A362" s="14"/>
      <c r="B362" s="242"/>
      <c r="C362" s="243"/>
      <c r="D362" s="233" t="s">
        <v>163</v>
      </c>
      <c r="E362" s="244" t="s">
        <v>1</v>
      </c>
      <c r="F362" s="245" t="s">
        <v>487</v>
      </c>
      <c r="G362" s="243"/>
      <c r="H362" s="246">
        <v>0.628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163</v>
      </c>
      <c r="AU362" s="252" t="s">
        <v>88</v>
      </c>
      <c r="AV362" s="14" t="s">
        <v>88</v>
      </c>
      <c r="AW362" s="14" t="s">
        <v>34</v>
      </c>
      <c r="AX362" s="14" t="s">
        <v>86</v>
      </c>
      <c r="AY362" s="252" t="s">
        <v>154</v>
      </c>
    </row>
    <row r="363" s="2" customFormat="1" ht="21.75" customHeight="1">
      <c r="A363" s="38"/>
      <c r="B363" s="39"/>
      <c r="C363" s="218" t="s">
        <v>488</v>
      </c>
      <c r="D363" s="218" t="s">
        <v>156</v>
      </c>
      <c r="E363" s="219" t="s">
        <v>489</v>
      </c>
      <c r="F363" s="220" t="s">
        <v>490</v>
      </c>
      <c r="G363" s="221" t="s">
        <v>205</v>
      </c>
      <c r="H363" s="222">
        <v>165.68000000000001</v>
      </c>
      <c r="I363" s="223"/>
      <c r="J363" s="224">
        <f>ROUND(I363*H363,2)</f>
        <v>0</v>
      </c>
      <c r="K363" s="220" t="s">
        <v>160</v>
      </c>
      <c r="L363" s="44"/>
      <c r="M363" s="225" t="s">
        <v>1</v>
      </c>
      <c r="N363" s="226" t="s">
        <v>43</v>
      </c>
      <c r="O363" s="91"/>
      <c r="P363" s="227">
        <f>O363*H363</f>
        <v>0</v>
      </c>
      <c r="Q363" s="227">
        <v>0.11</v>
      </c>
      <c r="R363" s="227">
        <f>Q363*H363</f>
        <v>18.224800000000002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161</v>
      </c>
      <c r="AT363" s="229" t="s">
        <v>156</v>
      </c>
      <c r="AU363" s="229" t="s">
        <v>88</v>
      </c>
      <c r="AY363" s="17" t="s">
        <v>154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86</v>
      </c>
      <c r="BK363" s="230">
        <f>ROUND(I363*H363,2)</f>
        <v>0</v>
      </c>
      <c r="BL363" s="17" t="s">
        <v>161</v>
      </c>
      <c r="BM363" s="229" t="s">
        <v>491</v>
      </c>
    </row>
    <row r="364" s="13" customFormat="1">
      <c r="A364" s="13"/>
      <c r="B364" s="231"/>
      <c r="C364" s="232"/>
      <c r="D364" s="233" t="s">
        <v>163</v>
      </c>
      <c r="E364" s="234" t="s">
        <v>1</v>
      </c>
      <c r="F364" s="235" t="s">
        <v>193</v>
      </c>
      <c r="G364" s="232"/>
      <c r="H364" s="234" t="s">
        <v>1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163</v>
      </c>
      <c r="AU364" s="241" t="s">
        <v>88</v>
      </c>
      <c r="AV364" s="13" t="s">
        <v>86</v>
      </c>
      <c r="AW364" s="13" t="s">
        <v>34</v>
      </c>
      <c r="AX364" s="13" t="s">
        <v>78</v>
      </c>
      <c r="AY364" s="241" t="s">
        <v>154</v>
      </c>
    </row>
    <row r="365" s="13" customFormat="1">
      <c r="A365" s="13"/>
      <c r="B365" s="231"/>
      <c r="C365" s="232"/>
      <c r="D365" s="233" t="s">
        <v>163</v>
      </c>
      <c r="E365" s="234" t="s">
        <v>1</v>
      </c>
      <c r="F365" s="235" t="s">
        <v>492</v>
      </c>
      <c r="G365" s="232"/>
      <c r="H365" s="234" t="s">
        <v>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163</v>
      </c>
      <c r="AU365" s="241" t="s">
        <v>88</v>
      </c>
      <c r="AV365" s="13" t="s">
        <v>86</v>
      </c>
      <c r="AW365" s="13" t="s">
        <v>34</v>
      </c>
      <c r="AX365" s="13" t="s">
        <v>78</v>
      </c>
      <c r="AY365" s="241" t="s">
        <v>154</v>
      </c>
    </row>
    <row r="366" s="14" customFormat="1">
      <c r="A366" s="14"/>
      <c r="B366" s="242"/>
      <c r="C366" s="243"/>
      <c r="D366" s="233" t="s">
        <v>163</v>
      </c>
      <c r="E366" s="244" t="s">
        <v>1</v>
      </c>
      <c r="F366" s="245" t="s">
        <v>493</v>
      </c>
      <c r="G366" s="243"/>
      <c r="H366" s="246">
        <v>39.259999999999998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163</v>
      </c>
      <c r="AU366" s="252" t="s">
        <v>88</v>
      </c>
      <c r="AV366" s="14" t="s">
        <v>88</v>
      </c>
      <c r="AW366" s="14" t="s">
        <v>34</v>
      </c>
      <c r="AX366" s="14" t="s">
        <v>78</v>
      </c>
      <c r="AY366" s="252" t="s">
        <v>154</v>
      </c>
    </row>
    <row r="367" s="13" customFormat="1">
      <c r="A367" s="13"/>
      <c r="B367" s="231"/>
      <c r="C367" s="232"/>
      <c r="D367" s="233" t="s">
        <v>163</v>
      </c>
      <c r="E367" s="234" t="s">
        <v>1</v>
      </c>
      <c r="F367" s="235" t="s">
        <v>494</v>
      </c>
      <c r="G367" s="232"/>
      <c r="H367" s="234" t="s">
        <v>1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163</v>
      </c>
      <c r="AU367" s="241" t="s">
        <v>88</v>
      </c>
      <c r="AV367" s="13" t="s">
        <v>86</v>
      </c>
      <c r="AW367" s="13" t="s">
        <v>34</v>
      </c>
      <c r="AX367" s="13" t="s">
        <v>78</v>
      </c>
      <c r="AY367" s="241" t="s">
        <v>154</v>
      </c>
    </row>
    <row r="368" s="14" customFormat="1">
      <c r="A368" s="14"/>
      <c r="B368" s="242"/>
      <c r="C368" s="243"/>
      <c r="D368" s="233" t="s">
        <v>163</v>
      </c>
      <c r="E368" s="244" t="s">
        <v>1</v>
      </c>
      <c r="F368" s="245" t="s">
        <v>495</v>
      </c>
      <c r="G368" s="243"/>
      <c r="H368" s="246">
        <v>16.640000000000001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163</v>
      </c>
      <c r="AU368" s="252" t="s">
        <v>88</v>
      </c>
      <c r="AV368" s="14" t="s">
        <v>88</v>
      </c>
      <c r="AW368" s="14" t="s">
        <v>34</v>
      </c>
      <c r="AX368" s="14" t="s">
        <v>78</v>
      </c>
      <c r="AY368" s="252" t="s">
        <v>154</v>
      </c>
    </row>
    <row r="369" s="13" customFormat="1">
      <c r="A369" s="13"/>
      <c r="B369" s="231"/>
      <c r="C369" s="232"/>
      <c r="D369" s="233" t="s">
        <v>163</v>
      </c>
      <c r="E369" s="234" t="s">
        <v>1</v>
      </c>
      <c r="F369" s="235" t="s">
        <v>496</v>
      </c>
      <c r="G369" s="232"/>
      <c r="H369" s="234" t="s">
        <v>1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163</v>
      </c>
      <c r="AU369" s="241" t="s">
        <v>88</v>
      </c>
      <c r="AV369" s="13" t="s">
        <v>86</v>
      </c>
      <c r="AW369" s="13" t="s">
        <v>34</v>
      </c>
      <c r="AX369" s="13" t="s">
        <v>78</v>
      </c>
      <c r="AY369" s="241" t="s">
        <v>154</v>
      </c>
    </row>
    <row r="370" s="14" customFormat="1">
      <c r="A370" s="14"/>
      <c r="B370" s="242"/>
      <c r="C370" s="243"/>
      <c r="D370" s="233" t="s">
        <v>163</v>
      </c>
      <c r="E370" s="244" t="s">
        <v>1</v>
      </c>
      <c r="F370" s="245" t="s">
        <v>497</v>
      </c>
      <c r="G370" s="243"/>
      <c r="H370" s="246">
        <v>1.76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163</v>
      </c>
      <c r="AU370" s="252" t="s">
        <v>88</v>
      </c>
      <c r="AV370" s="14" t="s">
        <v>88</v>
      </c>
      <c r="AW370" s="14" t="s">
        <v>34</v>
      </c>
      <c r="AX370" s="14" t="s">
        <v>78</v>
      </c>
      <c r="AY370" s="252" t="s">
        <v>154</v>
      </c>
    </row>
    <row r="371" s="13" customFormat="1">
      <c r="A371" s="13"/>
      <c r="B371" s="231"/>
      <c r="C371" s="232"/>
      <c r="D371" s="233" t="s">
        <v>163</v>
      </c>
      <c r="E371" s="234" t="s">
        <v>1</v>
      </c>
      <c r="F371" s="235" t="s">
        <v>302</v>
      </c>
      <c r="G371" s="232"/>
      <c r="H371" s="234" t="s">
        <v>1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163</v>
      </c>
      <c r="AU371" s="241" t="s">
        <v>88</v>
      </c>
      <c r="AV371" s="13" t="s">
        <v>86</v>
      </c>
      <c r="AW371" s="13" t="s">
        <v>34</v>
      </c>
      <c r="AX371" s="13" t="s">
        <v>78</v>
      </c>
      <c r="AY371" s="241" t="s">
        <v>154</v>
      </c>
    </row>
    <row r="372" s="13" customFormat="1">
      <c r="A372" s="13"/>
      <c r="B372" s="231"/>
      <c r="C372" s="232"/>
      <c r="D372" s="233" t="s">
        <v>163</v>
      </c>
      <c r="E372" s="234" t="s">
        <v>1</v>
      </c>
      <c r="F372" s="235" t="s">
        <v>498</v>
      </c>
      <c r="G372" s="232"/>
      <c r="H372" s="234" t="s">
        <v>1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163</v>
      </c>
      <c r="AU372" s="241" t="s">
        <v>88</v>
      </c>
      <c r="AV372" s="13" t="s">
        <v>86</v>
      </c>
      <c r="AW372" s="13" t="s">
        <v>34</v>
      </c>
      <c r="AX372" s="13" t="s">
        <v>78</v>
      </c>
      <c r="AY372" s="241" t="s">
        <v>154</v>
      </c>
    </row>
    <row r="373" s="14" customFormat="1">
      <c r="A373" s="14"/>
      <c r="B373" s="242"/>
      <c r="C373" s="243"/>
      <c r="D373" s="233" t="s">
        <v>163</v>
      </c>
      <c r="E373" s="244" t="s">
        <v>1</v>
      </c>
      <c r="F373" s="245" t="s">
        <v>499</v>
      </c>
      <c r="G373" s="243"/>
      <c r="H373" s="246">
        <v>105.22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163</v>
      </c>
      <c r="AU373" s="252" t="s">
        <v>88</v>
      </c>
      <c r="AV373" s="14" t="s">
        <v>88</v>
      </c>
      <c r="AW373" s="14" t="s">
        <v>34</v>
      </c>
      <c r="AX373" s="14" t="s">
        <v>78</v>
      </c>
      <c r="AY373" s="252" t="s">
        <v>154</v>
      </c>
    </row>
    <row r="374" s="13" customFormat="1">
      <c r="A374" s="13"/>
      <c r="B374" s="231"/>
      <c r="C374" s="232"/>
      <c r="D374" s="233" t="s">
        <v>163</v>
      </c>
      <c r="E374" s="234" t="s">
        <v>1</v>
      </c>
      <c r="F374" s="235" t="s">
        <v>500</v>
      </c>
      <c r="G374" s="232"/>
      <c r="H374" s="234" t="s">
        <v>1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163</v>
      </c>
      <c r="AU374" s="241" t="s">
        <v>88</v>
      </c>
      <c r="AV374" s="13" t="s">
        <v>86</v>
      </c>
      <c r="AW374" s="13" t="s">
        <v>34</v>
      </c>
      <c r="AX374" s="13" t="s">
        <v>78</v>
      </c>
      <c r="AY374" s="241" t="s">
        <v>154</v>
      </c>
    </row>
    <row r="375" s="14" customFormat="1">
      <c r="A375" s="14"/>
      <c r="B375" s="242"/>
      <c r="C375" s="243"/>
      <c r="D375" s="233" t="s">
        <v>163</v>
      </c>
      <c r="E375" s="244" t="s">
        <v>1</v>
      </c>
      <c r="F375" s="245" t="s">
        <v>501</v>
      </c>
      <c r="G375" s="243"/>
      <c r="H375" s="246">
        <v>2.7999999999999998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163</v>
      </c>
      <c r="AU375" s="252" t="s">
        <v>88</v>
      </c>
      <c r="AV375" s="14" t="s">
        <v>88</v>
      </c>
      <c r="AW375" s="14" t="s">
        <v>34</v>
      </c>
      <c r="AX375" s="14" t="s">
        <v>78</v>
      </c>
      <c r="AY375" s="252" t="s">
        <v>154</v>
      </c>
    </row>
    <row r="376" s="15" customFormat="1">
      <c r="A376" s="15"/>
      <c r="B376" s="253"/>
      <c r="C376" s="254"/>
      <c r="D376" s="233" t="s">
        <v>163</v>
      </c>
      <c r="E376" s="255" t="s">
        <v>1</v>
      </c>
      <c r="F376" s="256" t="s">
        <v>201</v>
      </c>
      <c r="G376" s="254"/>
      <c r="H376" s="257">
        <v>165.68000000000001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3" t="s">
        <v>163</v>
      </c>
      <c r="AU376" s="263" t="s">
        <v>88</v>
      </c>
      <c r="AV376" s="15" t="s">
        <v>161</v>
      </c>
      <c r="AW376" s="15" t="s">
        <v>34</v>
      </c>
      <c r="AX376" s="15" t="s">
        <v>86</v>
      </c>
      <c r="AY376" s="263" t="s">
        <v>154</v>
      </c>
    </row>
    <row r="377" s="2" customFormat="1" ht="16.5" customHeight="1">
      <c r="A377" s="38"/>
      <c r="B377" s="39"/>
      <c r="C377" s="218" t="s">
        <v>502</v>
      </c>
      <c r="D377" s="218" t="s">
        <v>156</v>
      </c>
      <c r="E377" s="219" t="s">
        <v>503</v>
      </c>
      <c r="F377" s="220" t="s">
        <v>504</v>
      </c>
      <c r="G377" s="221" t="s">
        <v>505</v>
      </c>
      <c r="H377" s="222">
        <v>1</v>
      </c>
      <c r="I377" s="223"/>
      <c r="J377" s="224">
        <f>ROUND(I377*H377,2)</f>
        <v>0</v>
      </c>
      <c r="K377" s="220" t="s">
        <v>506</v>
      </c>
      <c r="L377" s="44"/>
      <c r="M377" s="225" t="s">
        <v>1</v>
      </c>
      <c r="N377" s="226" t="s">
        <v>43</v>
      </c>
      <c r="O377" s="91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161</v>
      </c>
      <c r="AT377" s="229" t="s">
        <v>156</v>
      </c>
      <c r="AU377" s="229" t="s">
        <v>88</v>
      </c>
      <c r="AY377" s="17" t="s">
        <v>154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86</v>
      </c>
      <c r="BK377" s="230">
        <f>ROUND(I377*H377,2)</f>
        <v>0</v>
      </c>
      <c r="BL377" s="17" t="s">
        <v>161</v>
      </c>
      <c r="BM377" s="229" t="s">
        <v>507</v>
      </c>
    </row>
    <row r="378" s="2" customFormat="1" ht="24.15" customHeight="1">
      <c r="A378" s="38"/>
      <c r="B378" s="39"/>
      <c r="C378" s="218" t="s">
        <v>508</v>
      </c>
      <c r="D378" s="218" t="s">
        <v>156</v>
      </c>
      <c r="E378" s="219" t="s">
        <v>509</v>
      </c>
      <c r="F378" s="220" t="s">
        <v>510</v>
      </c>
      <c r="G378" s="221" t="s">
        <v>205</v>
      </c>
      <c r="H378" s="222">
        <v>1243.4000000000001</v>
      </c>
      <c r="I378" s="223"/>
      <c r="J378" s="224">
        <f>ROUND(I378*H378,2)</f>
        <v>0</v>
      </c>
      <c r="K378" s="220" t="s">
        <v>160</v>
      </c>
      <c r="L378" s="44"/>
      <c r="M378" s="225" t="s">
        <v>1</v>
      </c>
      <c r="N378" s="226" t="s">
        <v>43</v>
      </c>
      <c r="O378" s="91"/>
      <c r="P378" s="227">
        <f>O378*H378</f>
        <v>0</v>
      </c>
      <c r="Q378" s="227">
        <v>0.010999999999999999</v>
      </c>
      <c r="R378" s="227">
        <f>Q378*H378</f>
        <v>13.6774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161</v>
      </c>
      <c r="AT378" s="229" t="s">
        <v>156</v>
      </c>
      <c r="AU378" s="229" t="s">
        <v>88</v>
      </c>
      <c r="AY378" s="17" t="s">
        <v>154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86</v>
      </c>
      <c r="BK378" s="230">
        <f>ROUND(I378*H378,2)</f>
        <v>0</v>
      </c>
      <c r="BL378" s="17" t="s">
        <v>161</v>
      </c>
      <c r="BM378" s="229" t="s">
        <v>511</v>
      </c>
    </row>
    <row r="379" s="13" customFormat="1">
      <c r="A379" s="13"/>
      <c r="B379" s="231"/>
      <c r="C379" s="232"/>
      <c r="D379" s="233" t="s">
        <v>163</v>
      </c>
      <c r="E379" s="234" t="s">
        <v>1</v>
      </c>
      <c r="F379" s="235" t="s">
        <v>193</v>
      </c>
      <c r="G379" s="232"/>
      <c r="H379" s="234" t="s">
        <v>1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163</v>
      </c>
      <c r="AU379" s="241" t="s">
        <v>88</v>
      </c>
      <c r="AV379" s="13" t="s">
        <v>86</v>
      </c>
      <c r="AW379" s="13" t="s">
        <v>34</v>
      </c>
      <c r="AX379" s="13" t="s">
        <v>78</v>
      </c>
      <c r="AY379" s="241" t="s">
        <v>154</v>
      </c>
    </row>
    <row r="380" s="13" customFormat="1">
      <c r="A380" s="13"/>
      <c r="B380" s="231"/>
      <c r="C380" s="232"/>
      <c r="D380" s="233" t="s">
        <v>163</v>
      </c>
      <c r="E380" s="234" t="s">
        <v>1</v>
      </c>
      <c r="F380" s="235" t="s">
        <v>492</v>
      </c>
      <c r="G380" s="232"/>
      <c r="H380" s="234" t="s">
        <v>1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163</v>
      </c>
      <c r="AU380" s="241" t="s">
        <v>88</v>
      </c>
      <c r="AV380" s="13" t="s">
        <v>86</v>
      </c>
      <c r="AW380" s="13" t="s">
        <v>34</v>
      </c>
      <c r="AX380" s="13" t="s">
        <v>78</v>
      </c>
      <c r="AY380" s="241" t="s">
        <v>154</v>
      </c>
    </row>
    <row r="381" s="14" customFormat="1">
      <c r="A381" s="14"/>
      <c r="B381" s="242"/>
      <c r="C381" s="243"/>
      <c r="D381" s="233" t="s">
        <v>163</v>
      </c>
      <c r="E381" s="244" t="s">
        <v>1</v>
      </c>
      <c r="F381" s="245" t="s">
        <v>512</v>
      </c>
      <c r="G381" s="243"/>
      <c r="H381" s="246">
        <v>235.56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2" t="s">
        <v>163</v>
      </c>
      <c r="AU381" s="252" t="s">
        <v>88</v>
      </c>
      <c r="AV381" s="14" t="s">
        <v>88</v>
      </c>
      <c r="AW381" s="14" t="s">
        <v>34</v>
      </c>
      <c r="AX381" s="14" t="s">
        <v>78</v>
      </c>
      <c r="AY381" s="252" t="s">
        <v>154</v>
      </c>
    </row>
    <row r="382" s="13" customFormat="1">
      <c r="A382" s="13"/>
      <c r="B382" s="231"/>
      <c r="C382" s="232"/>
      <c r="D382" s="233" t="s">
        <v>163</v>
      </c>
      <c r="E382" s="234" t="s">
        <v>1</v>
      </c>
      <c r="F382" s="235" t="s">
        <v>494</v>
      </c>
      <c r="G382" s="232"/>
      <c r="H382" s="234" t="s">
        <v>1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163</v>
      </c>
      <c r="AU382" s="241" t="s">
        <v>88</v>
      </c>
      <c r="AV382" s="13" t="s">
        <v>86</v>
      </c>
      <c r="AW382" s="13" t="s">
        <v>34</v>
      </c>
      <c r="AX382" s="13" t="s">
        <v>78</v>
      </c>
      <c r="AY382" s="241" t="s">
        <v>154</v>
      </c>
    </row>
    <row r="383" s="14" customFormat="1">
      <c r="A383" s="14"/>
      <c r="B383" s="242"/>
      <c r="C383" s="243"/>
      <c r="D383" s="233" t="s">
        <v>163</v>
      </c>
      <c r="E383" s="244" t="s">
        <v>1</v>
      </c>
      <c r="F383" s="245" t="s">
        <v>513</v>
      </c>
      <c r="G383" s="243"/>
      <c r="H383" s="246">
        <v>133.12000000000001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163</v>
      </c>
      <c r="AU383" s="252" t="s">
        <v>88</v>
      </c>
      <c r="AV383" s="14" t="s">
        <v>88</v>
      </c>
      <c r="AW383" s="14" t="s">
        <v>34</v>
      </c>
      <c r="AX383" s="14" t="s">
        <v>78</v>
      </c>
      <c r="AY383" s="252" t="s">
        <v>154</v>
      </c>
    </row>
    <row r="384" s="13" customFormat="1">
      <c r="A384" s="13"/>
      <c r="B384" s="231"/>
      <c r="C384" s="232"/>
      <c r="D384" s="233" t="s">
        <v>163</v>
      </c>
      <c r="E384" s="234" t="s">
        <v>1</v>
      </c>
      <c r="F384" s="235" t="s">
        <v>496</v>
      </c>
      <c r="G384" s="232"/>
      <c r="H384" s="234" t="s">
        <v>1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163</v>
      </c>
      <c r="AU384" s="241" t="s">
        <v>88</v>
      </c>
      <c r="AV384" s="13" t="s">
        <v>86</v>
      </c>
      <c r="AW384" s="13" t="s">
        <v>34</v>
      </c>
      <c r="AX384" s="13" t="s">
        <v>78</v>
      </c>
      <c r="AY384" s="241" t="s">
        <v>154</v>
      </c>
    </row>
    <row r="385" s="14" customFormat="1">
      <c r="A385" s="14"/>
      <c r="B385" s="242"/>
      <c r="C385" s="243"/>
      <c r="D385" s="233" t="s">
        <v>163</v>
      </c>
      <c r="E385" s="244" t="s">
        <v>1</v>
      </c>
      <c r="F385" s="245" t="s">
        <v>514</v>
      </c>
      <c r="G385" s="243"/>
      <c r="H385" s="246">
        <v>10.560000000000001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163</v>
      </c>
      <c r="AU385" s="252" t="s">
        <v>88</v>
      </c>
      <c r="AV385" s="14" t="s">
        <v>88</v>
      </c>
      <c r="AW385" s="14" t="s">
        <v>34</v>
      </c>
      <c r="AX385" s="14" t="s">
        <v>78</v>
      </c>
      <c r="AY385" s="252" t="s">
        <v>154</v>
      </c>
    </row>
    <row r="386" s="13" customFormat="1">
      <c r="A386" s="13"/>
      <c r="B386" s="231"/>
      <c r="C386" s="232"/>
      <c r="D386" s="233" t="s">
        <v>163</v>
      </c>
      <c r="E386" s="234" t="s">
        <v>1</v>
      </c>
      <c r="F386" s="235" t="s">
        <v>302</v>
      </c>
      <c r="G386" s="232"/>
      <c r="H386" s="234" t="s">
        <v>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163</v>
      </c>
      <c r="AU386" s="241" t="s">
        <v>88</v>
      </c>
      <c r="AV386" s="13" t="s">
        <v>86</v>
      </c>
      <c r="AW386" s="13" t="s">
        <v>34</v>
      </c>
      <c r="AX386" s="13" t="s">
        <v>78</v>
      </c>
      <c r="AY386" s="241" t="s">
        <v>154</v>
      </c>
    </row>
    <row r="387" s="13" customFormat="1">
      <c r="A387" s="13"/>
      <c r="B387" s="231"/>
      <c r="C387" s="232"/>
      <c r="D387" s="233" t="s">
        <v>163</v>
      </c>
      <c r="E387" s="234" t="s">
        <v>1</v>
      </c>
      <c r="F387" s="235" t="s">
        <v>498</v>
      </c>
      <c r="G387" s="232"/>
      <c r="H387" s="234" t="s">
        <v>1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163</v>
      </c>
      <c r="AU387" s="241" t="s">
        <v>88</v>
      </c>
      <c r="AV387" s="13" t="s">
        <v>86</v>
      </c>
      <c r="AW387" s="13" t="s">
        <v>34</v>
      </c>
      <c r="AX387" s="13" t="s">
        <v>78</v>
      </c>
      <c r="AY387" s="241" t="s">
        <v>154</v>
      </c>
    </row>
    <row r="388" s="14" customFormat="1">
      <c r="A388" s="14"/>
      <c r="B388" s="242"/>
      <c r="C388" s="243"/>
      <c r="D388" s="233" t="s">
        <v>163</v>
      </c>
      <c r="E388" s="244" t="s">
        <v>1</v>
      </c>
      <c r="F388" s="245" t="s">
        <v>515</v>
      </c>
      <c r="G388" s="243"/>
      <c r="H388" s="246">
        <v>841.75999999999999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163</v>
      </c>
      <c r="AU388" s="252" t="s">
        <v>88</v>
      </c>
      <c r="AV388" s="14" t="s">
        <v>88</v>
      </c>
      <c r="AW388" s="14" t="s">
        <v>34</v>
      </c>
      <c r="AX388" s="14" t="s">
        <v>78</v>
      </c>
      <c r="AY388" s="252" t="s">
        <v>154</v>
      </c>
    </row>
    <row r="389" s="13" customFormat="1">
      <c r="A389" s="13"/>
      <c r="B389" s="231"/>
      <c r="C389" s="232"/>
      <c r="D389" s="233" t="s">
        <v>163</v>
      </c>
      <c r="E389" s="234" t="s">
        <v>1</v>
      </c>
      <c r="F389" s="235" t="s">
        <v>500</v>
      </c>
      <c r="G389" s="232"/>
      <c r="H389" s="234" t="s">
        <v>1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163</v>
      </c>
      <c r="AU389" s="241" t="s">
        <v>88</v>
      </c>
      <c r="AV389" s="13" t="s">
        <v>86</v>
      </c>
      <c r="AW389" s="13" t="s">
        <v>34</v>
      </c>
      <c r="AX389" s="13" t="s">
        <v>78</v>
      </c>
      <c r="AY389" s="241" t="s">
        <v>154</v>
      </c>
    </row>
    <row r="390" s="14" customFormat="1">
      <c r="A390" s="14"/>
      <c r="B390" s="242"/>
      <c r="C390" s="243"/>
      <c r="D390" s="233" t="s">
        <v>163</v>
      </c>
      <c r="E390" s="244" t="s">
        <v>1</v>
      </c>
      <c r="F390" s="245" t="s">
        <v>516</v>
      </c>
      <c r="G390" s="243"/>
      <c r="H390" s="246">
        <v>22.399999999999999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163</v>
      </c>
      <c r="AU390" s="252" t="s">
        <v>88</v>
      </c>
      <c r="AV390" s="14" t="s">
        <v>88</v>
      </c>
      <c r="AW390" s="14" t="s">
        <v>34</v>
      </c>
      <c r="AX390" s="14" t="s">
        <v>78</v>
      </c>
      <c r="AY390" s="252" t="s">
        <v>154</v>
      </c>
    </row>
    <row r="391" s="15" customFormat="1">
      <c r="A391" s="15"/>
      <c r="B391" s="253"/>
      <c r="C391" s="254"/>
      <c r="D391" s="233" t="s">
        <v>163</v>
      </c>
      <c r="E391" s="255" t="s">
        <v>1</v>
      </c>
      <c r="F391" s="256" t="s">
        <v>201</v>
      </c>
      <c r="G391" s="254"/>
      <c r="H391" s="257">
        <v>1243.4000000000001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3" t="s">
        <v>163</v>
      </c>
      <c r="AU391" s="263" t="s">
        <v>88</v>
      </c>
      <c r="AV391" s="15" t="s">
        <v>161</v>
      </c>
      <c r="AW391" s="15" t="s">
        <v>34</v>
      </c>
      <c r="AX391" s="15" t="s">
        <v>86</v>
      </c>
      <c r="AY391" s="263" t="s">
        <v>154</v>
      </c>
    </row>
    <row r="392" s="2" customFormat="1" ht="16.5" customHeight="1">
      <c r="A392" s="38"/>
      <c r="B392" s="39"/>
      <c r="C392" s="218" t="s">
        <v>517</v>
      </c>
      <c r="D392" s="218" t="s">
        <v>156</v>
      </c>
      <c r="E392" s="219" t="s">
        <v>518</v>
      </c>
      <c r="F392" s="220" t="s">
        <v>519</v>
      </c>
      <c r="G392" s="221" t="s">
        <v>205</v>
      </c>
      <c r="H392" s="222">
        <v>124.223</v>
      </c>
      <c r="I392" s="223"/>
      <c r="J392" s="224">
        <f>ROUND(I392*H392,2)</f>
        <v>0</v>
      </c>
      <c r="K392" s="220" t="s">
        <v>160</v>
      </c>
      <c r="L392" s="44"/>
      <c r="M392" s="225" t="s">
        <v>1</v>
      </c>
      <c r="N392" s="226" t="s">
        <v>43</v>
      </c>
      <c r="O392" s="91"/>
      <c r="P392" s="227">
        <f>O392*H392</f>
        <v>0</v>
      </c>
      <c r="Q392" s="227">
        <v>0.00013200000000000001</v>
      </c>
      <c r="R392" s="227">
        <f>Q392*H392</f>
        <v>0.016397436000000001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161</v>
      </c>
      <c r="AT392" s="229" t="s">
        <v>156</v>
      </c>
      <c r="AU392" s="229" t="s">
        <v>88</v>
      </c>
      <c r="AY392" s="17" t="s">
        <v>154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86</v>
      </c>
      <c r="BK392" s="230">
        <f>ROUND(I392*H392,2)</f>
        <v>0</v>
      </c>
      <c r="BL392" s="17" t="s">
        <v>161</v>
      </c>
      <c r="BM392" s="229" t="s">
        <v>520</v>
      </c>
    </row>
    <row r="393" s="13" customFormat="1">
      <c r="A393" s="13"/>
      <c r="B393" s="231"/>
      <c r="C393" s="232"/>
      <c r="D393" s="233" t="s">
        <v>163</v>
      </c>
      <c r="E393" s="234" t="s">
        <v>1</v>
      </c>
      <c r="F393" s="235" t="s">
        <v>521</v>
      </c>
      <c r="G393" s="232"/>
      <c r="H393" s="234" t="s">
        <v>1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163</v>
      </c>
      <c r="AU393" s="241" t="s">
        <v>88</v>
      </c>
      <c r="AV393" s="13" t="s">
        <v>86</v>
      </c>
      <c r="AW393" s="13" t="s">
        <v>34</v>
      </c>
      <c r="AX393" s="13" t="s">
        <v>78</v>
      </c>
      <c r="AY393" s="241" t="s">
        <v>154</v>
      </c>
    </row>
    <row r="394" s="14" customFormat="1">
      <c r="A394" s="14"/>
      <c r="B394" s="242"/>
      <c r="C394" s="243"/>
      <c r="D394" s="233" t="s">
        <v>163</v>
      </c>
      <c r="E394" s="244" t="s">
        <v>1</v>
      </c>
      <c r="F394" s="245" t="s">
        <v>522</v>
      </c>
      <c r="G394" s="243"/>
      <c r="H394" s="246">
        <v>124.223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163</v>
      </c>
      <c r="AU394" s="252" t="s">
        <v>88</v>
      </c>
      <c r="AV394" s="14" t="s">
        <v>88</v>
      </c>
      <c r="AW394" s="14" t="s">
        <v>34</v>
      </c>
      <c r="AX394" s="14" t="s">
        <v>86</v>
      </c>
      <c r="AY394" s="252" t="s">
        <v>154</v>
      </c>
    </row>
    <row r="395" s="2" customFormat="1" ht="33" customHeight="1">
      <c r="A395" s="38"/>
      <c r="B395" s="39"/>
      <c r="C395" s="218" t="s">
        <v>523</v>
      </c>
      <c r="D395" s="218" t="s">
        <v>156</v>
      </c>
      <c r="E395" s="219" t="s">
        <v>524</v>
      </c>
      <c r="F395" s="220" t="s">
        <v>525</v>
      </c>
      <c r="G395" s="221" t="s">
        <v>387</v>
      </c>
      <c r="H395" s="222">
        <v>161.19999999999999</v>
      </c>
      <c r="I395" s="223"/>
      <c r="J395" s="224">
        <f>ROUND(I395*H395,2)</f>
        <v>0</v>
      </c>
      <c r="K395" s="220" t="s">
        <v>160</v>
      </c>
      <c r="L395" s="44"/>
      <c r="M395" s="225" t="s">
        <v>1</v>
      </c>
      <c r="N395" s="226" t="s">
        <v>43</v>
      </c>
      <c r="O395" s="91"/>
      <c r="P395" s="227">
        <f>O395*H395</f>
        <v>0</v>
      </c>
      <c r="Q395" s="227">
        <v>2.0999999999999999E-05</v>
      </c>
      <c r="R395" s="227">
        <f>Q395*H395</f>
        <v>0.0033851999999999997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161</v>
      </c>
      <c r="AT395" s="229" t="s">
        <v>156</v>
      </c>
      <c r="AU395" s="229" t="s">
        <v>88</v>
      </c>
      <c r="AY395" s="17" t="s">
        <v>154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86</v>
      </c>
      <c r="BK395" s="230">
        <f>ROUND(I395*H395,2)</f>
        <v>0</v>
      </c>
      <c r="BL395" s="17" t="s">
        <v>161</v>
      </c>
      <c r="BM395" s="229" t="s">
        <v>526</v>
      </c>
    </row>
    <row r="396" s="14" customFormat="1">
      <c r="A396" s="14"/>
      <c r="B396" s="242"/>
      <c r="C396" s="243"/>
      <c r="D396" s="233" t="s">
        <v>163</v>
      </c>
      <c r="E396" s="244" t="s">
        <v>1</v>
      </c>
      <c r="F396" s="245" t="s">
        <v>527</v>
      </c>
      <c r="G396" s="243"/>
      <c r="H396" s="246">
        <v>161.19999999999999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163</v>
      </c>
      <c r="AU396" s="252" t="s">
        <v>88</v>
      </c>
      <c r="AV396" s="14" t="s">
        <v>88</v>
      </c>
      <c r="AW396" s="14" t="s">
        <v>34</v>
      </c>
      <c r="AX396" s="14" t="s">
        <v>86</v>
      </c>
      <c r="AY396" s="252" t="s">
        <v>154</v>
      </c>
    </row>
    <row r="397" s="2" customFormat="1" ht="16.5" customHeight="1">
      <c r="A397" s="38"/>
      <c r="B397" s="39"/>
      <c r="C397" s="218" t="s">
        <v>528</v>
      </c>
      <c r="D397" s="218" t="s">
        <v>156</v>
      </c>
      <c r="E397" s="219" t="s">
        <v>529</v>
      </c>
      <c r="F397" s="220" t="s">
        <v>530</v>
      </c>
      <c r="G397" s="221" t="s">
        <v>159</v>
      </c>
      <c r="H397" s="222">
        <v>32.280000000000001</v>
      </c>
      <c r="I397" s="223"/>
      <c r="J397" s="224">
        <f>ROUND(I397*H397,2)</f>
        <v>0</v>
      </c>
      <c r="K397" s="220" t="s">
        <v>160</v>
      </c>
      <c r="L397" s="44"/>
      <c r="M397" s="225" t="s">
        <v>1</v>
      </c>
      <c r="N397" s="226" t="s">
        <v>43</v>
      </c>
      <c r="O397" s="91"/>
      <c r="P397" s="227">
        <f>O397*H397</f>
        <v>0</v>
      </c>
      <c r="Q397" s="227">
        <v>0.41999999999999998</v>
      </c>
      <c r="R397" s="227">
        <f>Q397*H397</f>
        <v>13.557600000000001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161</v>
      </c>
      <c r="AT397" s="229" t="s">
        <v>156</v>
      </c>
      <c r="AU397" s="229" t="s">
        <v>88</v>
      </c>
      <c r="AY397" s="17" t="s">
        <v>154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86</v>
      </c>
      <c r="BK397" s="230">
        <f>ROUND(I397*H397,2)</f>
        <v>0</v>
      </c>
      <c r="BL397" s="17" t="s">
        <v>161</v>
      </c>
      <c r="BM397" s="229" t="s">
        <v>531</v>
      </c>
    </row>
    <row r="398" s="13" customFormat="1">
      <c r="A398" s="13"/>
      <c r="B398" s="231"/>
      <c r="C398" s="232"/>
      <c r="D398" s="233" t="s">
        <v>163</v>
      </c>
      <c r="E398" s="234" t="s">
        <v>1</v>
      </c>
      <c r="F398" s="235" t="s">
        <v>532</v>
      </c>
      <c r="G398" s="232"/>
      <c r="H398" s="234" t="s">
        <v>1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163</v>
      </c>
      <c r="AU398" s="241" t="s">
        <v>88</v>
      </c>
      <c r="AV398" s="13" t="s">
        <v>86</v>
      </c>
      <c r="AW398" s="13" t="s">
        <v>34</v>
      </c>
      <c r="AX398" s="13" t="s">
        <v>78</v>
      </c>
      <c r="AY398" s="241" t="s">
        <v>154</v>
      </c>
    </row>
    <row r="399" s="14" customFormat="1">
      <c r="A399" s="14"/>
      <c r="B399" s="242"/>
      <c r="C399" s="243"/>
      <c r="D399" s="233" t="s">
        <v>163</v>
      </c>
      <c r="E399" s="244" t="s">
        <v>1</v>
      </c>
      <c r="F399" s="245" t="s">
        <v>533</v>
      </c>
      <c r="G399" s="243"/>
      <c r="H399" s="246">
        <v>32.280000000000001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163</v>
      </c>
      <c r="AU399" s="252" t="s">
        <v>88</v>
      </c>
      <c r="AV399" s="14" t="s">
        <v>88</v>
      </c>
      <c r="AW399" s="14" t="s">
        <v>34</v>
      </c>
      <c r="AX399" s="14" t="s">
        <v>86</v>
      </c>
      <c r="AY399" s="252" t="s">
        <v>154</v>
      </c>
    </row>
    <row r="400" s="2" customFormat="1" ht="24.15" customHeight="1">
      <c r="A400" s="38"/>
      <c r="B400" s="39"/>
      <c r="C400" s="218" t="s">
        <v>534</v>
      </c>
      <c r="D400" s="218" t="s">
        <v>156</v>
      </c>
      <c r="E400" s="219" t="s">
        <v>535</v>
      </c>
      <c r="F400" s="220" t="s">
        <v>536</v>
      </c>
      <c r="G400" s="221" t="s">
        <v>255</v>
      </c>
      <c r="H400" s="222">
        <v>8</v>
      </c>
      <c r="I400" s="223"/>
      <c r="J400" s="224">
        <f>ROUND(I400*H400,2)</f>
        <v>0</v>
      </c>
      <c r="K400" s="220" t="s">
        <v>160</v>
      </c>
      <c r="L400" s="44"/>
      <c r="M400" s="225" t="s">
        <v>1</v>
      </c>
      <c r="N400" s="226" t="s">
        <v>43</v>
      </c>
      <c r="O400" s="91"/>
      <c r="P400" s="227">
        <f>O400*H400</f>
        <v>0</v>
      </c>
      <c r="Q400" s="227">
        <v>0.017770000000000001</v>
      </c>
      <c r="R400" s="227">
        <f>Q400*H400</f>
        <v>0.14216000000000001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161</v>
      </c>
      <c r="AT400" s="229" t="s">
        <v>156</v>
      </c>
      <c r="AU400" s="229" t="s">
        <v>88</v>
      </c>
      <c r="AY400" s="17" t="s">
        <v>154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86</v>
      </c>
      <c r="BK400" s="230">
        <f>ROUND(I400*H400,2)</f>
        <v>0</v>
      </c>
      <c r="BL400" s="17" t="s">
        <v>161</v>
      </c>
      <c r="BM400" s="229" t="s">
        <v>537</v>
      </c>
    </row>
    <row r="401" s="13" customFormat="1">
      <c r="A401" s="13"/>
      <c r="B401" s="231"/>
      <c r="C401" s="232"/>
      <c r="D401" s="233" t="s">
        <v>163</v>
      </c>
      <c r="E401" s="234" t="s">
        <v>1</v>
      </c>
      <c r="F401" s="235" t="s">
        <v>164</v>
      </c>
      <c r="G401" s="232"/>
      <c r="H401" s="234" t="s">
        <v>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163</v>
      </c>
      <c r="AU401" s="241" t="s">
        <v>88</v>
      </c>
      <c r="AV401" s="13" t="s">
        <v>86</v>
      </c>
      <c r="AW401" s="13" t="s">
        <v>34</v>
      </c>
      <c r="AX401" s="13" t="s">
        <v>78</v>
      </c>
      <c r="AY401" s="241" t="s">
        <v>154</v>
      </c>
    </row>
    <row r="402" s="14" customFormat="1">
      <c r="A402" s="14"/>
      <c r="B402" s="242"/>
      <c r="C402" s="243"/>
      <c r="D402" s="233" t="s">
        <v>163</v>
      </c>
      <c r="E402" s="244" t="s">
        <v>1</v>
      </c>
      <c r="F402" s="245" t="s">
        <v>161</v>
      </c>
      <c r="G402" s="243"/>
      <c r="H402" s="246">
        <v>4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163</v>
      </c>
      <c r="AU402" s="252" t="s">
        <v>88</v>
      </c>
      <c r="AV402" s="14" t="s">
        <v>88</v>
      </c>
      <c r="AW402" s="14" t="s">
        <v>34</v>
      </c>
      <c r="AX402" s="14" t="s">
        <v>78</v>
      </c>
      <c r="AY402" s="252" t="s">
        <v>154</v>
      </c>
    </row>
    <row r="403" s="13" customFormat="1">
      <c r="A403" s="13"/>
      <c r="B403" s="231"/>
      <c r="C403" s="232"/>
      <c r="D403" s="233" t="s">
        <v>163</v>
      </c>
      <c r="E403" s="234" t="s">
        <v>1</v>
      </c>
      <c r="F403" s="235" t="s">
        <v>302</v>
      </c>
      <c r="G403" s="232"/>
      <c r="H403" s="234" t="s">
        <v>1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163</v>
      </c>
      <c r="AU403" s="241" t="s">
        <v>88</v>
      </c>
      <c r="AV403" s="13" t="s">
        <v>86</v>
      </c>
      <c r="AW403" s="13" t="s">
        <v>34</v>
      </c>
      <c r="AX403" s="13" t="s">
        <v>78</v>
      </c>
      <c r="AY403" s="241" t="s">
        <v>154</v>
      </c>
    </row>
    <row r="404" s="14" customFormat="1">
      <c r="A404" s="14"/>
      <c r="B404" s="242"/>
      <c r="C404" s="243"/>
      <c r="D404" s="233" t="s">
        <v>163</v>
      </c>
      <c r="E404" s="244" t="s">
        <v>1</v>
      </c>
      <c r="F404" s="245" t="s">
        <v>161</v>
      </c>
      <c r="G404" s="243"/>
      <c r="H404" s="246">
        <v>4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163</v>
      </c>
      <c r="AU404" s="252" t="s">
        <v>88</v>
      </c>
      <c r="AV404" s="14" t="s">
        <v>88</v>
      </c>
      <c r="AW404" s="14" t="s">
        <v>34</v>
      </c>
      <c r="AX404" s="14" t="s">
        <v>78</v>
      </c>
      <c r="AY404" s="252" t="s">
        <v>154</v>
      </c>
    </row>
    <row r="405" s="15" customFormat="1">
      <c r="A405" s="15"/>
      <c r="B405" s="253"/>
      <c r="C405" s="254"/>
      <c r="D405" s="233" t="s">
        <v>163</v>
      </c>
      <c r="E405" s="255" t="s">
        <v>1</v>
      </c>
      <c r="F405" s="256" t="s">
        <v>201</v>
      </c>
      <c r="G405" s="254"/>
      <c r="H405" s="257">
        <v>8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3" t="s">
        <v>163</v>
      </c>
      <c r="AU405" s="263" t="s">
        <v>88</v>
      </c>
      <c r="AV405" s="15" t="s">
        <v>161</v>
      </c>
      <c r="AW405" s="15" t="s">
        <v>34</v>
      </c>
      <c r="AX405" s="15" t="s">
        <v>86</v>
      </c>
      <c r="AY405" s="263" t="s">
        <v>154</v>
      </c>
    </row>
    <row r="406" s="2" customFormat="1" ht="16.5" customHeight="1">
      <c r="A406" s="38"/>
      <c r="B406" s="39"/>
      <c r="C406" s="264" t="s">
        <v>538</v>
      </c>
      <c r="D406" s="264" t="s">
        <v>258</v>
      </c>
      <c r="E406" s="265" t="s">
        <v>539</v>
      </c>
      <c r="F406" s="266" t="s">
        <v>540</v>
      </c>
      <c r="G406" s="267" t="s">
        <v>255</v>
      </c>
      <c r="H406" s="268">
        <v>1</v>
      </c>
      <c r="I406" s="269"/>
      <c r="J406" s="270">
        <f>ROUND(I406*H406,2)</f>
        <v>0</v>
      </c>
      <c r="K406" s="266" t="s">
        <v>160</v>
      </c>
      <c r="L406" s="271"/>
      <c r="M406" s="272" t="s">
        <v>1</v>
      </c>
      <c r="N406" s="273" t="s">
        <v>43</v>
      </c>
      <c r="O406" s="91"/>
      <c r="P406" s="227">
        <f>O406*H406</f>
        <v>0</v>
      </c>
      <c r="Q406" s="227">
        <v>0.010999999999999999</v>
      </c>
      <c r="R406" s="227">
        <f>Q406*H406</f>
        <v>0.010999999999999999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202</v>
      </c>
      <c r="AT406" s="229" t="s">
        <v>258</v>
      </c>
      <c r="AU406" s="229" t="s">
        <v>88</v>
      </c>
      <c r="AY406" s="17" t="s">
        <v>154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86</v>
      </c>
      <c r="BK406" s="230">
        <f>ROUND(I406*H406,2)</f>
        <v>0</v>
      </c>
      <c r="BL406" s="17" t="s">
        <v>161</v>
      </c>
      <c r="BM406" s="229" t="s">
        <v>541</v>
      </c>
    </row>
    <row r="407" s="2" customFormat="1" ht="16.5" customHeight="1">
      <c r="A407" s="38"/>
      <c r="B407" s="39"/>
      <c r="C407" s="264" t="s">
        <v>542</v>
      </c>
      <c r="D407" s="264" t="s">
        <v>258</v>
      </c>
      <c r="E407" s="265" t="s">
        <v>543</v>
      </c>
      <c r="F407" s="266" t="s">
        <v>544</v>
      </c>
      <c r="G407" s="267" t="s">
        <v>255</v>
      </c>
      <c r="H407" s="268">
        <v>3</v>
      </c>
      <c r="I407" s="269"/>
      <c r="J407" s="270">
        <f>ROUND(I407*H407,2)</f>
        <v>0</v>
      </c>
      <c r="K407" s="266" t="s">
        <v>160</v>
      </c>
      <c r="L407" s="271"/>
      <c r="M407" s="272" t="s">
        <v>1</v>
      </c>
      <c r="N407" s="273" t="s">
        <v>43</v>
      </c>
      <c r="O407" s="91"/>
      <c r="P407" s="227">
        <f>O407*H407</f>
        <v>0</v>
      </c>
      <c r="Q407" s="227">
        <v>0.0114</v>
      </c>
      <c r="R407" s="227">
        <f>Q407*H407</f>
        <v>0.034200000000000001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202</v>
      </c>
      <c r="AT407" s="229" t="s">
        <v>258</v>
      </c>
      <c r="AU407" s="229" t="s">
        <v>88</v>
      </c>
      <c r="AY407" s="17" t="s">
        <v>154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86</v>
      </c>
      <c r="BK407" s="230">
        <f>ROUND(I407*H407,2)</f>
        <v>0</v>
      </c>
      <c r="BL407" s="17" t="s">
        <v>161</v>
      </c>
      <c r="BM407" s="229" t="s">
        <v>545</v>
      </c>
    </row>
    <row r="408" s="2" customFormat="1" ht="16.5" customHeight="1">
      <c r="A408" s="38"/>
      <c r="B408" s="39"/>
      <c r="C408" s="264" t="s">
        <v>546</v>
      </c>
      <c r="D408" s="264" t="s">
        <v>258</v>
      </c>
      <c r="E408" s="265" t="s">
        <v>547</v>
      </c>
      <c r="F408" s="266" t="s">
        <v>548</v>
      </c>
      <c r="G408" s="267" t="s">
        <v>255</v>
      </c>
      <c r="H408" s="268">
        <v>1</v>
      </c>
      <c r="I408" s="269"/>
      <c r="J408" s="270">
        <f>ROUND(I408*H408,2)</f>
        <v>0</v>
      </c>
      <c r="K408" s="266" t="s">
        <v>160</v>
      </c>
      <c r="L408" s="271"/>
      <c r="M408" s="272" t="s">
        <v>1</v>
      </c>
      <c r="N408" s="273" t="s">
        <v>43</v>
      </c>
      <c r="O408" s="91"/>
      <c r="P408" s="227">
        <f>O408*H408</f>
        <v>0</v>
      </c>
      <c r="Q408" s="227">
        <v>0.01272</v>
      </c>
      <c r="R408" s="227">
        <f>Q408*H408</f>
        <v>0.01272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202</v>
      </c>
      <c r="AT408" s="229" t="s">
        <v>258</v>
      </c>
      <c r="AU408" s="229" t="s">
        <v>88</v>
      </c>
      <c r="AY408" s="17" t="s">
        <v>154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86</v>
      </c>
      <c r="BK408" s="230">
        <f>ROUND(I408*H408,2)</f>
        <v>0</v>
      </c>
      <c r="BL408" s="17" t="s">
        <v>161</v>
      </c>
      <c r="BM408" s="229" t="s">
        <v>549</v>
      </c>
    </row>
    <row r="409" s="2" customFormat="1" ht="16.5" customHeight="1">
      <c r="A409" s="38"/>
      <c r="B409" s="39"/>
      <c r="C409" s="264" t="s">
        <v>550</v>
      </c>
      <c r="D409" s="264" t="s">
        <v>258</v>
      </c>
      <c r="E409" s="265" t="s">
        <v>551</v>
      </c>
      <c r="F409" s="266" t="s">
        <v>552</v>
      </c>
      <c r="G409" s="267" t="s">
        <v>255</v>
      </c>
      <c r="H409" s="268">
        <v>2</v>
      </c>
      <c r="I409" s="269"/>
      <c r="J409" s="270">
        <f>ROUND(I409*H409,2)</f>
        <v>0</v>
      </c>
      <c r="K409" s="266" t="s">
        <v>160</v>
      </c>
      <c r="L409" s="271"/>
      <c r="M409" s="272" t="s">
        <v>1</v>
      </c>
      <c r="N409" s="273" t="s">
        <v>43</v>
      </c>
      <c r="O409" s="91"/>
      <c r="P409" s="227">
        <f>O409*H409</f>
        <v>0</v>
      </c>
      <c r="Q409" s="227">
        <v>0.0112</v>
      </c>
      <c r="R409" s="227">
        <f>Q409*H409</f>
        <v>0.0224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202</v>
      </c>
      <c r="AT409" s="229" t="s">
        <v>258</v>
      </c>
      <c r="AU409" s="229" t="s">
        <v>88</v>
      </c>
      <c r="AY409" s="17" t="s">
        <v>154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86</v>
      </c>
      <c r="BK409" s="230">
        <f>ROUND(I409*H409,2)</f>
        <v>0</v>
      </c>
      <c r="BL409" s="17" t="s">
        <v>161</v>
      </c>
      <c r="BM409" s="229" t="s">
        <v>553</v>
      </c>
    </row>
    <row r="410" s="2" customFormat="1" ht="16.5" customHeight="1">
      <c r="A410" s="38"/>
      <c r="B410" s="39"/>
      <c r="C410" s="264" t="s">
        <v>554</v>
      </c>
      <c r="D410" s="264" t="s">
        <v>258</v>
      </c>
      <c r="E410" s="265" t="s">
        <v>555</v>
      </c>
      <c r="F410" s="266" t="s">
        <v>552</v>
      </c>
      <c r="G410" s="267" t="s">
        <v>255</v>
      </c>
      <c r="H410" s="268">
        <v>1</v>
      </c>
      <c r="I410" s="269"/>
      <c r="J410" s="270">
        <f>ROUND(I410*H410,2)</f>
        <v>0</v>
      </c>
      <c r="K410" s="266" t="s">
        <v>160</v>
      </c>
      <c r="L410" s="271"/>
      <c r="M410" s="272" t="s">
        <v>1</v>
      </c>
      <c r="N410" s="273" t="s">
        <v>43</v>
      </c>
      <c r="O410" s="91"/>
      <c r="P410" s="227">
        <f>O410*H410</f>
        <v>0</v>
      </c>
      <c r="Q410" s="227">
        <v>0.0112</v>
      </c>
      <c r="R410" s="227">
        <f>Q410*H410</f>
        <v>0.0112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202</v>
      </c>
      <c r="AT410" s="229" t="s">
        <v>258</v>
      </c>
      <c r="AU410" s="229" t="s">
        <v>88</v>
      </c>
      <c r="AY410" s="17" t="s">
        <v>154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86</v>
      </c>
      <c r="BK410" s="230">
        <f>ROUND(I410*H410,2)</f>
        <v>0</v>
      </c>
      <c r="BL410" s="17" t="s">
        <v>161</v>
      </c>
      <c r="BM410" s="229" t="s">
        <v>556</v>
      </c>
    </row>
    <row r="411" s="12" customFormat="1" ht="22.8" customHeight="1">
      <c r="A411" s="12"/>
      <c r="B411" s="202"/>
      <c r="C411" s="203"/>
      <c r="D411" s="204" t="s">
        <v>77</v>
      </c>
      <c r="E411" s="216" t="s">
        <v>208</v>
      </c>
      <c r="F411" s="216" t="s">
        <v>557</v>
      </c>
      <c r="G411" s="203"/>
      <c r="H411" s="203"/>
      <c r="I411" s="206"/>
      <c r="J411" s="217">
        <f>BK411</f>
        <v>0</v>
      </c>
      <c r="K411" s="203"/>
      <c r="L411" s="208"/>
      <c r="M411" s="209"/>
      <c r="N411" s="210"/>
      <c r="O411" s="210"/>
      <c r="P411" s="211">
        <f>SUM(P412:P519)</f>
        <v>0</v>
      </c>
      <c r="Q411" s="210"/>
      <c r="R411" s="211">
        <f>SUM(R412:R519)</f>
        <v>0.15833852186</v>
      </c>
      <c r="S411" s="210"/>
      <c r="T411" s="212">
        <f>SUM(T412:T519)</f>
        <v>215.80513500000001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3" t="s">
        <v>86</v>
      </c>
      <c r="AT411" s="214" t="s">
        <v>77</v>
      </c>
      <c r="AU411" s="214" t="s">
        <v>86</v>
      </c>
      <c r="AY411" s="213" t="s">
        <v>154</v>
      </c>
      <c r="BK411" s="215">
        <f>SUM(BK412:BK519)</f>
        <v>0</v>
      </c>
    </row>
    <row r="412" s="2" customFormat="1" ht="24.15" customHeight="1">
      <c r="A412" s="38"/>
      <c r="B412" s="39"/>
      <c r="C412" s="218" t="s">
        <v>558</v>
      </c>
      <c r="D412" s="218" t="s">
        <v>156</v>
      </c>
      <c r="E412" s="219" t="s">
        <v>559</v>
      </c>
      <c r="F412" s="220" t="s">
        <v>560</v>
      </c>
      <c r="G412" s="221" t="s">
        <v>255</v>
      </c>
      <c r="H412" s="222">
        <v>2</v>
      </c>
      <c r="I412" s="223"/>
      <c r="J412" s="224">
        <f>ROUND(I412*H412,2)</f>
        <v>0</v>
      </c>
      <c r="K412" s="220" t="s">
        <v>160</v>
      </c>
      <c r="L412" s="44"/>
      <c r="M412" s="225" t="s">
        <v>1</v>
      </c>
      <c r="N412" s="226" t="s">
        <v>43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161</v>
      </c>
      <c r="AT412" s="229" t="s">
        <v>156</v>
      </c>
      <c r="AU412" s="229" t="s">
        <v>88</v>
      </c>
      <c r="AY412" s="17" t="s">
        <v>154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86</v>
      </c>
      <c r="BK412" s="230">
        <f>ROUND(I412*H412,2)</f>
        <v>0</v>
      </c>
      <c r="BL412" s="17" t="s">
        <v>161</v>
      </c>
      <c r="BM412" s="229" t="s">
        <v>561</v>
      </c>
    </row>
    <row r="413" s="2" customFormat="1" ht="33" customHeight="1">
      <c r="A413" s="38"/>
      <c r="B413" s="39"/>
      <c r="C413" s="218" t="s">
        <v>562</v>
      </c>
      <c r="D413" s="218" t="s">
        <v>156</v>
      </c>
      <c r="E413" s="219" t="s">
        <v>563</v>
      </c>
      <c r="F413" s="220" t="s">
        <v>564</v>
      </c>
      <c r="G413" s="221" t="s">
        <v>255</v>
      </c>
      <c r="H413" s="222">
        <v>120</v>
      </c>
      <c r="I413" s="223"/>
      <c r="J413" s="224">
        <f>ROUND(I413*H413,2)</f>
        <v>0</v>
      </c>
      <c r="K413" s="220" t="s">
        <v>160</v>
      </c>
      <c r="L413" s="44"/>
      <c r="M413" s="225" t="s">
        <v>1</v>
      </c>
      <c r="N413" s="226" t="s">
        <v>43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161</v>
      </c>
      <c r="AT413" s="229" t="s">
        <v>156</v>
      </c>
      <c r="AU413" s="229" t="s">
        <v>88</v>
      </c>
      <c r="AY413" s="17" t="s">
        <v>154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86</v>
      </c>
      <c r="BK413" s="230">
        <f>ROUND(I413*H413,2)</f>
        <v>0</v>
      </c>
      <c r="BL413" s="17" t="s">
        <v>161</v>
      </c>
      <c r="BM413" s="229" t="s">
        <v>565</v>
      </c>
    </row>
    <row r="414" s="2" customFormat="1" ht="24.15" customHeight="1">
      <c r="A414" s="38"/>
      <c r="B414" s="39"/>
      <c r="C414" s="218" t="s">
        <v>566</v>
      </c>
      <c r="D414" s="218" t="s">
        <v>156</v>
      </c>
      <c r="E414" s="219" t="s">
        <v>567</v>
      </c>
      <c r="F414" s="220" t="s">
        <v>568</v>
      </c>
      <c r="G414" s="221" t="s">
        <v>205</v>
      </c>
      <c r="H414" s="222">
        <v>250</v>
      </c>
      <c r="I414" s="223"/>
      <c r="J414" s="224">
        <f>ROUND(I414*H414,2)</f>
        <v>0</v>
      </c>
      <c r="K414" s="220" t="s">
        <v>160</v>
      </c>
      <c r="L414" s="44"/>
      <c r="M414" s="225" t="s">
        <v>1</v>
      </c>
      <c r="N414" s="226" t="s">
        <v>43</v>
      </c>
      <c r="O414" s="91"/>
      <c r="P414" s="227">
        <f>O414*H414</f>
        <v>0</v>
      </c>
      <c r="Q414" s="227">
        <v>3.4999999999999997E-05</v>
      </c>
      <c r="R414" s="227">
        <f>Q414*H414</f>
        <v>0.0087499999999999991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161</v>
      </c>
      <c r="AT414" s="229" t="s">
        <v>156</v>
      </c>
      <c r="AU414" s="229" t="s">
        <v>88</v>
      </c>
      <c r="AY414" s="17" t="s">
        <v>154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86</v>
      </c>
      <c r="BK414" s="230">
        <f>ROUND(I414*H414,2)</f>
        <v>0</v>
      </c>
      <c r="BL414" s="17" t="s">
        <v>161</v>
      </c>
      <c r="BM414" s="229" t="s">
        <v>569</v>
      </c>
    </row>
    <row r="415" s="2" customFormat="1" ht="24.15" customHeight="1">
      <c r="A415" s="38"/>
      <c r="B415" s="39"/>
      <c r="C415" s="218" t="s">
        <v>570</v>
      </c>
      <c r="D415" s="218" t="s">
        <v>156</v>
      </c>
      <c r="E415" s="219" t="s">
        <v>571</v>
      </c>
      <c r="F415" s="220" t="s">
        <v>572</v>
      </c>
      <c r="G415" s="221" t="s">
        <v>255</v>
      </c>
      <c r="H415" s="222">
        <v>1</v>
      </c>
      <c r="I415" s="223"/>
      <c r="J415" s="224">
        <f>ROUND(I415*H415,2)</f>
        <v>0</v>
      </c>
      <c r="K415" s="220" t="s">
        <v>160</v>
      </c>
      <c r="L415" s="44"/>
      <c r="M415" s="225" t="s">
        <v>1</v>
      </c>
      <c r="N415" s="226" t="s">
        <v>43</v>
      </c>
      <c r="O415" s="91"/>
      <c r="P415" s="227">
        <f>O415*H415</f>
        <v>0</v>
      </c>
      <c r="Q415" s="227">
        <v>0.0093600000000000003</v>
      </c>
      <c r="R415" s="227">
        <f>Q415*H415</f>
        <v>0.0093600000000000003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161</v>
      </c>
      <c r="AT415" s="229" t="s">
        <v>156</v>
      </c>
      <c r="AU415" s="229" t="s">
        <v>88</v>
      </c>
      <c r="AY415" s="17" t="s">
        <v>154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86</v>
      </c>
      <c r="BK415" s="230">
        <f>ROUND(I415*H415,2)</f>
        <v>0</v>
      </c>
      <c r="BL415" s="17" t="s">
        <v>161</v>
      </c>
      <c r="BM415" s="229" t="s">
        <v>573</v>
      </c>
    </row>
    <row r="416" s="2" customFormat="1" ht="16.5" customHeight="1">
      <c r="A416" s="38"/>
      <c r="B416" s="39"/>
      <c r="C416" s="264" t="s">
        <v>574</v>
      </c>
      <c r="D416" s="264" t="s">
        <v>258</v>
      </c>
      <c r="E416" s="265" t="s">
        <v>575</v>
      </c>
      <c r="F416" s="266" t="s">
        <v>576</v>
      </c>
      <c r="G416" s="267" t="s">
        <v>255</v>
      </c>
      <c r="H416" s="268">
        <v>1</v>
      </c>
      <c r="I416" s="269"/>
      <c r="J416" s="270">
        <f>ROUND(I416*H416,2)</f>
        <v>0</v>
      </c>
      <c r="K416" s="266" t="s">
        <v>1</v>
      </c>
      <c r="L416" s="271"/>
      <c r="M416" s="272" t="s">
        <v>1</v>
      </c>
      <c r="N416" s="273" t="s">
        <v>43</v>
      </c>
      <c r="O416" s="91"/>
      <c r="P416" s="227">
        <f>O416*H416</f>
        <v>0</v>
      </c>
      <c r="Q416" s="227">
        <v>0.10000000000000001</v>
      </c>
      <c r="R416" s="227">
        <f>Q416*H416</f>
        <v>0.10000000000000001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202</v>
      </c>
      <c r="AT416" s="229" t="s">
        <v>258</v>
      </c>
      <c r="AU416" s="229" t="s">
        <v>88</v>
      </c>
      <c r="AY416" s="17" t="s">
        <v>154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86</v>
      </c>
      <c r="BK416" s="230">
        <f>ROUND(I416*H416,2)</f>
        <v>0</v>
      </c>
      <c r="BL416" s="17" t="s">
        <v>161</v>
      </c>
      <c r="BM416" s="229" t="s">
        <v>577</v>
      </c>
    </row>
    <row r="417" s="2" customFormat="1" ht="21.75" customHeight="1">
      <c r="A417" s="38"/>
      <c r="B417" s="39"/>
      <c r="C417" s="218" t="s">
        <v>578</v>
      </c>
      <c r="D417" s="218" t="s">
        <v>156</v>
      </c>
      <c r="E417" s="219" t="s">
        <v>579</v>
      </c>
      <c r="F417" s="220" t="s">
        <v>580</v>
      </c>
      <c r="G417" s="221" t="s">
        <v>205</v>
      </c>
      <c r="H417" s="222">
        <v>40.950000000000003</v>
      </c>
      <c r="I417" s="223"/>
      <c r="J417" s="224">
        <f>ROUND(I417*H417,2)</f>
        <v>0</v>
      </c>
      <c r="K417" s="220" t="s">
        <v>160</v>
      </c>
      <c r="L417" s="44"/>
      <c r="M417" s="225" t="s">
        <v>1</v>
      </c>
      <c r="N417" s="226" t="s">
        <v>43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0.33700000000000002</v>
      </c>
      <c r="T417" s="228">
        <f>S417*H417</f>
        <v>13.800150000000002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161</v>
      </c>
      <c r="AT417" s="229" t="s">
        <v>156</v>
      </c>
      <c r="AU417" s="229" t="s">
        <v>88</v>
      </c>
      <c r="AY417" s="17" t="s">
        <v>154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86</v>
      </c>
      <c r="BK417" s="230">
        <f>ROUND(I417*H417,2)</f>
        <v>0</v>
      </c>
      <c r="BL417" s="17" t="s">
        <v>161</v>
      </c>
      <c r="BM417" s="229" t="s">
        <v>581</v>
      </c>
    </row>
    <row r="418" s="13" customFormat="1">
      <c r="A418" s="13"/>
      <c r="B418" s="231"/>
      <c r="C418" s="232"/>
      <c r="D418" s="233" t="s">
        <v>163</v>
      </c>
      <c r="E418" s="234" t="s">
        <v>1</v>
      </c>
      <c r="F418" s="235" t="s">
        <v>193</v>
      </c>
      <c r="G418" s="232"/>
      <c r="H418" s="234" t="s">
        <v>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163</v>
      </c>
      <c r="AU418" s="241" t="s">
        <v>88</v>
      </c>
      <c r="AV418" s="13" t="s">
        <v>86</v>
      </c>
      <c r="AW418" s="13" t="s">
        <v>34</v>
      </c>
      <c r="AX418" s="13" t="s">
        <v>78</v>
      </c>
      <c r="AY418" s="241" t="s">
        <v>154</v>
      </c>
    </row>
    <row r="419" s="14" customFormat="1">
      <c r="A419" s="14"/>
      <c r="B419" s="242"/>
      <c r="C419" s="243"/>
      <c r="D419" s="233" t="s">
        <v>163</v>
      </c>
      <c r="E419" s="244" t="s">
        <v>1</v>
      </c>
      <c r="F419" s="245" t="s">
        <v>582</v>
      </c>
      <c r="G419" s="243"/>
      <c r="H419" s="246">
        <v>40.950000000000003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2" t="s">
        <v>163</v>
      </c>
      <c r="AU419" s="252" t="s">
        <v>88</v>
      </c>
      <c r="AV419" s="14" t="s">
        <v>88</v>
      </c>
      <c r="AW419" s="14" t="s">
        <v>34</v>
      </c>
      <c r="AX419" s="14" t="s">
        <v>86</v>
      </c>
      <c r="AY419" s="252" t="s">
        <v>154</v>
      </c>
    </row>
    <row r="420" s="2" customFormat="1" ht="24.15" customHeight="1">
      <c r="A420" s="38"/>
      <c r="B420" s="39"/>
      <c r="C420" s="218" t="s">
        <v>583</v>
      </c>
      <c r="D420" s="218" t="s">
        <v>156</v>
      </c>
      <c r="E420" s="219" t="s">
        <v>584</v>
      </c>
      <c r="F420" s="220" t="s">
        <v>585</v>
      </c>
      <c r="G420" s="221" t="s">
        <v>159</v>
      </c>
      <c r="H420" s="222">
        <v>4.3360000000000003</v>
      </c>
      <c r="I420" s="223"/>
      <c r="J420" s="224">
        <f>ROUND(I420*H420,2)</f>
        <v>0</v>
      </c>
      <c r="K420" s="220" t="s">
        <v>160</v>
      </c>
      <c r="L420" s="44"/>
      <c r="M420" s="225" t="s">
        <v>1</v>
      </c>
      <c r="N420" s="226" t="s">
        <v>43</v>
      </c>
      <c r="O420" s="91"/>
      <c r="P420" s="227">
        <f>O420*H420</f>
        <v>0</v>
      </c>
      <c r="Q420" s="227">
        <v>0</v>
      </c>
      <c r="R420" s="227">
        <f>Q420*H420</f>
        <v>0</v>
      </c>
      <c r="S420" s="227">
        <v>1.8</v>
      </c>
      <c r="T420" s="228">
        <f>S420*H420</f>
        <v>7.8048000000000011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161</v>
      </c>
      <c r="AT420" s="229" t="s">
        <v>156</v>
      </c>
      <c r="AU420" s="229" t="s">
        <v>88</v>
      </c>
      <c r="AY420" s="17" t="s">
        <v>154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86</v>
      </c>
      <c r="BK420" s="230">
        <f>ROUND(I420*H420,2)</f>
        <v>0</v>
      </c>
      <c r="BL420" s="17" t="s">
        <v>161</v>
      </c>
      <c r="BM420" s="229" t="s">
        <v>586</v>
      </c>
    </row>
    <row r="421" s="13" customFormat="1">
      <c r="A421" s="13"/>
      <c r="B421" s="231"/>
      <c r="C421" s="232"/>
      <c r="D421" s="233" t="s">
        <v>163</v>
      </c>
      <c r="E421" s="234" t="s">
        <v>1</v>
      </c>
      <c r="F421" s="235" t="s">
        <v>302</v>
      </c>
      <c r="G421" s="232"/>
      <c r="H421" s="234" t="s">
        <v>1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163</v>
      </c>
      <c r="AU421" s="241" t="s">
        <v>88</v>
      </c>
      <c r="AV421" s="13" t="s">
        <v>86</v>
      </c>
      <c r="AW421" s="13" t="s">
        <v>34</v>
      </c>
      <c r="AX421" s="13" t="s">
        <v>78</v>
      </c>
      <c r="AY421" s="241" t="s">
        <v>154</v>
      </c>
    </row>
    <row r="422" s="14" customFormat="1">
      <c r="A422" s="14"/>
      <c r="B422" s="242"/>
      <c r="C422" s="243"/>
      <c r="D422" s="233" t="s">
        <v>163</v>
      </c>
      <c r="E422" s="244" t="s">
        <v>1</v>
      </c>
      <c r="F422" s="245" t="s">
        <v>587</v>
      </c>
      <c r="G422" s="243"/>
      <c r="H422" s="246">
        <v>1.6000000000000001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163</v>
      </c>
      <c r="AU422" s="252" t="s">
        <v>88</v>
      </c>
      <c r="AV422" s="14" t="s">
        <v>88</v>
      </c>
      <c r="AW422" s="14" t="s">
        <v>34</v>
      </c>
      <c r="AX422" s="14" t="s">
        <v>78</v>
      </c>
      <c r="AY422" s="252" t="s">
        <v>154</v>
      </c>
    </row>
    <row r="423" s="14" customFormat="1">
      <c r="A423" s="14"/>
      <c r="B423" s="242"/>
      <c r="C423" s="243"/>
      <c r="D423" s="233" t="s">
        <v>163</v>
      </c>
      <c r="E423" s="244" t="s">
        <v>1</v>
      </c>
      <c r="F423" s="245" t="s">
        <v>588</v>
      </c>
      <c r="G423" s="243"/>
      <c r="H423" s="246">
        <v>1.0800000000000001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163</v>
      </c>
      <c r="AU423" s="252" t="s">
        <v>88</v>
      </c>
      <c r="AV423" s="14" t="s">
        <v>88</v>
      </c>
      <c r="AW423" s="14" t="s">
        <v>34</v>
      </c>
      <c r="AX423" s="14" t="s">
        <v>78</v>
      </c>
      <c r="AY423" s="252" t="s">
        <v>154</v>
      </c>
    </row>
    <row r="424" s="14" customFormat="1">
      <c r="A424" s="14"/>
      <c r="B424" s="242"/>
      <c r="C424" s="243"/>
      <c r="D424" s="233" t="s">
        <v>163</v>
      </c>
      <c r="E424" s="244" t="s">
        <v>1</v>
      </c>
      <c r="F424" s="245" t="s">
        <v>589</v>
      </c>
      <c r="G424" s="243"/>
      <c r="H424" s="246">
        <v>1.6559999999999999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163</v>
      </c>
      <c r="AU424" s="252" t="s">
        <v>88</v>
      </c>
      <c r="AV424" s="14" t="s">
        <v>88</v>
      </c>
      <c r="AW424" s="14" t="s">
        <v>34</v>
      </c>
      <c r="AX424" s="14" t="s">
        <v>78</v>
      </c>
      <c r="AY424" s="252" t="s">
        <v>154</v>
      </c>
    </row>
    <row r="425" s="15" customFormat="1">
      <c r="A425" s="15"/>
      <c r="B425" s="253"/>
      <c r="C425" s="254"/>
      <c r="D425" s="233" t="s">
        <v>163</v>
      </c>
      <c r="E425" s="255" t="s">
        <v>1</v>
      </c>
      <c r="F425" s="256" t="s">
        <v>201</v>
      </c>
      <c r="G425" s="254"/>
      <c r="H425" s="257">
        <v>4.3360000000000003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3" t="s">
        <v>163</v>
      </c>
      <c r="AU425" s="263" t="s">
        <v>88</v>
      </c>
      <c r="AV425" s="15" t="s">
        <v>161</v>
      </c>
      <c r="AW425" s="15" t="s">
        <v>34</v>
      </c>
      <c r="AX425" s="15" t="s">
        <v>86</v>
      </c>
      <c r="AY425" s="263" t="s">
        <v>154</v>
      </c>
    </row>
    <row r="426" s="2" customFormat="1" ht="24.15" customHeight="1">
      <c r="A426" s="38"/>
      <c r="B426" s="39"/>
      <c r="C426" s="218" t="s">
        <v>590</v>
      </c>
      <c r="D426" s="218" t="s">
        <v>156</v>
      </c>
      <c r="E426" s="219" t="s">
        <v>591</v>
      </c>
      <c r="F426" s="220" t="s">
        <v>592</v>
      </c>
      <c r="G426" s="221" t="s">
        <v>205</v>
      </c>
      <c r="H426" s="222">
        <v>5.5</v>
      </c>
      <c r="I426" s="223"/>
      <c r="J426" s="224">
        <f>ROUND(I426*H426,2)</f>
        <v>0</v>
      </c>
      <c r="K426" s="220" t="s">
        <v>160</v>
      </c>
      <c r="L426" s="44"/>
      <c r="M426" s="225" t="s">
        <v>1</v>
      </c>
      <c r="N426" s="226" t="s">
        <v>43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0.55800000000000005</v>
      </c>
      <c r="T426" s="228">
        <f>S426*H426</f>
        <v>3.0690000000000004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161</v>
      </c>
      <c r="AT426" s="229" t="s">
        <v>156</v>
      </c>
      <c r="AU426" s="229" t="s">
        <v>88</v>
      </c>
      <c r="AY426" s="17" t="s">
        <v>154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86</v>
      </c>
      <c r="BK426" s="230">
        <f>ROUND(I426*H426,2)</f>
        <v>0</v>
      </c>
      <c r="BL426" s="17" t="s">
        <v>161</v>
      </c>
      <c r="BM426" s="229" t="s">
        <v>593</v>
      </c>
    </row>
    <row r="427" s="13" customFormat="1">
      <c r="A427" s="13"/>
      <c r="B427" s="231"/>
      <c r="C427" s="232"/>
      <c r="D427" s="233" t="s">
        <v>163</v>
      </c>
      <c r="E427" s="234" t="s">
        <v>1</v>
      </c>
      <c r="F427" s="235" t="s">
        <v>594</v>
      </c>
      <c r="G427" s="232"/>
      <c r="H427" s="234" t="s">
        <v>1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163</v>
      </c>
      <c r="AU427" s="241" t="s">
        <v>88</v>
      </c>
      <c r="AV427" s="13" t="s">
        <v>86</v>
      </c>
      <c r="AW427" s="13" t="s">
        <v>34</v>
      </c>
      <c r="AX427" s="13" t="s">
        <v>78</v>
      </c>
      <c r="AY427" s="241" t="s">
        <v>154</v>
      </c>
    </row>
    <row r="428" s="14" customFormat="1">
      <c r="A428" s="14"/>
      <c r="B428" s="242"/>
      <c r="C428" s="243"/>
      <c r="D428" s="233" t="s">
        <v>163</v>
      </c>
      <c r="E428" s="244" t="s">
        <v>1</v>
      </c>
      <c r="F428" s="245" t="s">
        <v>595</v>
      </c>
      <c r="G428" s="243"/>
      <c r="H428" s="246">
        <v>5.5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2" t="s">
        <v>163</v>
      </c>
      <c r="AU428" s="252" t="s">
        <v>88</v>
      </c>
      <c r="AV428" s="14" t="s">
        <v>88</v>
      </c>
      <c r="AW428" s="14" t="s">
        <v>34</v>
      </c>
      <c r="AX428" s="14" t="s">
        <v>86</v>
      </c>
      <c r="AY428" s="252" t="s">
        <v>154</v>
      </c>
    </row>
    <row r="429" s="2" customFormat="1" ht="16.5" customHeight="1">
      <c r="A429" s="38"/>
      <c r="B429" s="39"/>
      <c r="C429" s="218" t="s">
        <v>596</v>
      </c>
      <c r="D429" s="218" t="s">
        <v>156</v>
      </c>
      <c r="E429" s="219" t="s">
        <v>597</v>
      </c>
      <c r="F429" s="220" t="s">
        <v>598</v>
      </c>
      <c r="G429" s="221" t="s">
        <v>159</v>
      </c>
      <c r="H429" s="222">
        <v>1.8</v>
      </c>
      <c r="I429" s="223"/>
      <c r="J429" s="224">
        <f>ROUND(I429*H429,2)</f>
        <v>0</v>
      </c>
      <c r="K429" s="220" t="s">
        <v>160</v>
      </c>
      <c r="L429" s="44"/>
      <c r="M429" s="225" t="s">
        <v>1</v>
      </c>
      <c r="N429" s="226" t="s">
        <v>43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2.3999999999999999</v>
      </c>
      <c r="T429" s="228">
        <f>S429*H429</f>
        <v>4.3200000000000003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161</v>
      </c>
      <c r="AT429" s="229" t="s">
        <v>156</v>
      </c>
      <c r="AU429" s="229" t="s">
        <v>88</v>
      </c>
      <c r="AY429" s="17" t="s">
        <v>154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86</v>
      </c>
      <c r="BK429" s="230">
        <f>ROUND(I429*H429,2)</f>
        <v>0</v>
      </c>
      <c r="BL429" s="17" t="s">
        <v>161</v>
      </c>
      <c r="BM429" s="229" t="s">
        <v>599</v>
      </c>
    </row>
    <row r="430" s="13" customFormat="1">
      <c r="A430" s="13"/>
      <c r="B430" s="231"/>
      <c r="C430" s="232"/>
      <c r="D430" s="233" t="s">
        <v>163</v>
      </c>
      <c r="E430" s="234" t="s">
        <v>1</v>
      </c>
      <c r="F430" s="235" t="s">
        <v>600</v>
      </c>
      <c r="G430" s="232"/>
      <c r="H430" s="234" t="s">
        <v>1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163</v>
      </c>
      <c r="AU430" s="241" t="s">
        <v>88</v>
      </c>
      <c r="AV430" s="13" t="s">
        <v>86</v>
      </c>
      <c r="AW430" s="13" t="s">
        <v>34</v>
      </c>
      <c r="AX430" s="13" t="s">
        <v>78</v>
      </c>
      <c r="AY430" s="241" t="s">
        <v>154</v>
      </c>
    </row>
    <row r="431" s="14" customFormat="1">
      <c r="A431" s="14"/>
      <c r="B431" s="242"/>
      <c r="C431" s="243"/>
      <c r="D431" s="233" t="s">
        <v>163</v>
      </c>
      <c r="E431" s="244" t="s">
        <v>1</v>
      </c>
      <c r="F431" s="245" t="s">
        <v>601</v>
      </c>
      <c r="G431" s="243"/>
      <c r="H431" s="246">
        <v>1.8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163</v>
      </c>
      <c r="AU431" s="252" t="s">
        <v>88</v>
      </c>
      <c r="AV431" s="14" t="s">
        <v>88</v>
      </c>
      <c r="AW431" s="14" t="s">
        <v>34</v>
      </c>
      <c r="AX431" s="14" t="s">
        <v>86</v>
      </c>
      <c r="AY431" s="252" t="s">
        <v>154</v>
      </c>
    </row>
    <row r="432" s="2" customFormat="1" ht="24.15" customHeight="1">
      <c r="A432" s="38"/>
      <c r="B432" s="39"/>
      <c r="C432" s="218" t="s">
        <v>602</v>
      </c>
      <c r="D432" s="218" t="s">
        <v>156</v>
      </c>
      <c r="E432" s="219" t="s">
        <v>603</v>
      </c>
      <c r="F432" s="220" t="s">
        <v>604</v>
      </c>
      <c r="G432" s="221" t="s">
        <v>159</v>
      </c>
      <c r="H432" s="222">
        <v>1.05</v>
      </c>
      <c r="I432" s="223"/>
      <c r="J432" s="224">
        <f>ROUND(I432*H432,2)</f>
        <v>0</v>
      </c>
      <c r="K432" s="220" t="s">
        <v>160</v>
      </c>
      <c r="L432" s="44"/>
      <c r="M432" s="225" t="s">
        <v>1</v>
      </c>
      <c r="N432" s="226" t="s">
        <v>43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2.3999999999999999</v>
      </c>
      <c r="T432" s="228">
        <f>S432*H432</f>
        <v>2.52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161</v>
      </c>
      <c r="AT432" s="229" t="s">
        <v>156</v>
      </c>
      <c r="AU432" s="229" t="s">
        <v>88</v>
      </c>
      <c r="AY432" s="17" t="s">
        <v>154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86</v>
      </c>
      <c r="BK432" s="230">
        <f>ROUND(I432*H432,2)</f>
        <v>0</v>
      </c>
      <c r="BL432" s="17" t="s">
        <v>161</v>
      </c>
      <c r="BM432" s="229" t="s">
        <v>605</v>
      </c>
    </row>
    <row r="433" s="14" customFormat="1">
      <c r="A433" s="14"/>
      <c r="B433" s="242"/>
      <c r="C433" s="243"/>
      <c r="D433" s="233" t="s">
        <v>163</v>
      </c>
      <c r="E433" s="244" t="s">
        <v>1</v>
      </c>
      <c r="F433" s="245" t="s">
        <v>606</v>
      </c>
      <c r="G433" s="243"/>
      <c r="H433" s="246">
        <v>1.05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163</v>
      </c>
      <c r="AU433" s="252" t="s">
        <v>88</v>
      </c>
      <c r="AV433" s="14" t="s">
        <v>88</v>
      </c>
      <c r="AW433" s="14" t="s">
        <v>34</v>
      </c>
      <c r="AX433" s="14" t="s">
        <v>86</v>
      </c>
      <c r="AY433" s="252" t="s">
        <v>154</v>
      </c>
    </row>
    <row r="434" s="2" customFormat="1" ht="37.8" customHeight="1">
      <c r="A434" s="38"/>
      <c r="B434" s="39"/>
      <c r="C434" s="218" t="s">
        <v>607</v>
      </c>
      <c r="D434" s="218" t="s">
        <v>156</v>
      </c>
      <c r="E434" s="219" t="s">
        <v>608</v>
      </c>
      <c r="F434" s="220" t="s">
        <v>609</v>
      </c>
      <c r="G434" s="221" t="s">
        <v>159</v>
      </c>
      <c r="H434" s="222">
        <v>25.5</v>
      </c>
      <c r="I434" s="223"/>
      <c r="J434" s="224">
        <f>ROUND(I434*H434,2)</f>
        <v>0</v>
      </c>
      <c r="K434" s="220" t="s">
        <v>160</v>
      </c>
      <c r="L434" s="44"/>
      <c r="M434" s="225" t="s">
        <v>1</v>
      </c>
      <c r="N434" s="226" t="s">
        <v>43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2.2000000000000002</v>
      </c>
      <c r="T434" s="228">
        <f>S434*H434</f>
        <v>56.100000000000001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161</v>
      </c>
      <c r="AT434" s="229" t="s">
        <v>156</v>
      </c>
      <c r="AU434" s="229" t="s">
        <v>88</v>
      </c>
      <c r="AY434" s="17" t="s">
        <v>154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86</v>
      </c>
      <c r="BK434" s="230">
        <f>ROUND(I434*H434,2)</f>
        <v>0</v>
      </c>
      <c r="BL434" s="17" t="s">
        <v>161</v>
      </c>
      <c r="BM434" s="229" t="s">
        <v>610</v>
      </c>
    </row>
    <row r="435" s="13" customFormat="1">
      <c r="A435" s="13"/>
      <c r="B435" s="231"/>
      <c r="C435" s="232"/>
      <c r="D435" s="233" t="s">
        <v>163</v>
      </c>
      <c r="E435" s="234" t="s">
        <v>1</v>
      </c>
      <c r="F435" s="235" t="s">
        <v>193</v>
      </c>
      <c r="G435" s="232"/>
      <c r="H435" s="234" t="s">
        <v>1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163</v>
      </c>
      <c r="AU435" s="241" t="s">
        <v>88</v>
      </c>
      <c r="AV435" s="13" t="s">
        <v>86</v>
      </c>
      <c r="AW435" s="13" t="s">
        <v>34</v>
      </c>
      <c r="AX435" s="13" t="s">
        <v>78</v>
      </c>
      <c r="AY435" s="241" t="s">
        <v>154</v>
      </c>
    </row>
    <row r="436" s="14" customFormat="1">
      <c r="A436" s="14"/>
      <c r="B436" s="242"/>
      <c r="C436" s="243"/>
      <c r="D436" s="233" t="s">
        <v>163</v>
      </c>
      <c r="E436" s="244" t="s">
        <v>1</v>
      </c>
      <c r="F436" s="245" t="s">
        <v>611</v>
      </c>
      <c r="G436" s="243"/>
      <c r="H436" s="246">
        <v>9.3599999999999994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163</v>
      </c>
      <c r="AU436" s="252" t="s">
        <v>88</v>
      </c>
      <c r="AV436" s="14" t="s">
        <v>88</v>
      </c>
      <c r="AW436" s="14" t="s">
        <v>34</v>
      </c>
      <c r="AX436" s="14" t="s">
        <v>78</v>
      </c>
      <c r="AY436" s="252" t="s">
        <v>154</v>
      </c>
    </row>
    <row r="437" s="13" customFormat="1">
      <c r="A437" s="13"/>
      <c r="B437" s="231"/>
      <c r="C437" s="232"/>
      <c r="D437" s="233" t="s">
        <v>163</v>
      </c>
      <c r="E437" s="234" t="s">
        <v>1</v>
      </c>
      <c r="F437" s="235" t="s">
        <v>612</v>
      </c>
      <c r="G437" s="232"/>
      <c r="H437" s="234" t="s">
        <v>1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163</v>
      </c>
      <c r="AU437" s="241" t="s">
        <v>88</v>
      </c>
      <c r="AV437" s="13" t="s">
        <v>86</v>
      </c>
      <c r="AW437" s="13" t="s">
        <v>34</v>
      </c>
      <c r="AX437" s="13" t="s">
        <v>78</v>
      </c>
      <c r="AY437" s="241" t="s">
        <v>154</v>
      </c>
    </row>
    <row r="438" s="14" customFormat="1">
      <c r="A438" s="14"/>
      <c r="B438" s="242"/>
      <c r="C438" s="243"/>
      <c r="D438" s="233" t="s">
        <v>163</v>
      </c>
      <c r="E438" s="244" t="s">
        <v>1</v>
      </c>
      <c r="F438" s="245" t="s">
        <v>613</v>
      </c>
      <c r="G438" s="243"/>
      <c r="H438" s="246">
        <v>16.140000000000001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163</v>
      </c>
      <c r="AU438" s="252" t="s">
        <v>88</v>
      </c>
      <c r="AV438" s="14" t="s">
        <v>88</v>
      </c>
      <c r="AW438" s="14" t="s">
        <v>34</v>
      </c>
      <c r="AX438" s="14" t="s">
        <v>78</v>
      </c>
      <c r="AY438" s="252" t="s">
        <v>154</v>
      </c>
    </row>
    <row r="439" s="15" customFormat="1">
      <c r="A439" s="15"/>
      <c r="B439" s="253"/>
      <c r="C439" s="254"/>
      <c r="D439" s="233" t="s">
        <v>163</v>
      </c>
      <c r="E439" s="255" t="s">
        <v>1</v>
      </c>
      <c r="F439" s="256" t="s">
        <v>201</v>
      </c>
      <c r="G439" s="254"/>
      <c r="H439" s="257">
        <v>25.5</v>
      </c>
      <c r="I439" s="258"/>
      <c r="J439" s="254"/>
      <c r="K439" s="254"/>
      <c r="L439" s="259"/>
      <c r="M439" s="260"/>
      <c r="N439" s="261"/>
      <c r="O439" s="261"/>
      <c r="P439" s="261"/>
      <c r="Q439" s="261"/>
      <c r="R439" s="261"/>
      <c r="S439" s="261"/>
      <c r="T439" s="262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3" t="s">
        <v>163</v>
      </c>
      <c r="AU439" s="263" t="s">
        <v>88</v>
      </c>
      <c r="AV439" s="15" t="s">
        <v>161</v>
      </c>
      <c r="AW439" s="15" t="s">
        <v>34</v>
      </c>
      <c r="AX439" s="15" t="s">
        <v>86</v>
      </c>
      <c r="AY439" s="263" t="s">
        <v>154</v>
      </c>
    </row>
    <row r="440" s="2" customFormat="1" ht="21.75" customHeight="1">
      <c r="A440" s="38"/>
      <c r="B440" s="39"/>
      <c r="C440" s="218" t="s">
        <v>614</v>
      </c>
      <c r="D440" s="218" t="s">
        <v>156</v>
      </c>
      <c r="E440" s="219" t="s">
        <v>615</v>
      </c>
      <c r="F440" s="220" t="s">
        <v>616</v>
      </c>
      <c r="G440" s="221" t="s">
        <v>205</v>
      </c>
      <c r="H440" s="222">
        <v>57.880000000000003</v>
      </c>
      <c r="I440" s="223"/>
      <c r="J440" s="224">
        <f>ROUND(I440*H440,2)</f>
        <v>0</v>
      </c>
      <c r="K440" s="220" t="s">
        <v>160</v>
      </c>
      <c r="L440" s="44"/>
      <c r="M440" s="225" t="s">
        <v>1</v>
      </c>
      <c r="N440" s="226" t="s">
        <v>43</v>
      </c>
      <c r="O440" s="91"/>
      <c r="P440" s="227">
        <f>O440*H440</f>
        <v>0</v>
      </c>
      <c r="Q440" s="227">
        <v>3.472E-06</v>
      </c>
      <c r="R440" s="227">
        <f>Q440*H440</f>
        <v>0.00020095936000000001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161</v>
      </c>
      <c r="AT440" s="229" t="s">
        <v>156</v>
      </c>
      <c r="AU440" s="229" t="s">
        <v>88</v>
      </c>
      <c r="AY440" s="17" t="s">
        <v>154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86</v>
      </c>
      <c r="BK440" s="230">
        <f>ROUND(I440*H440,2)</f>
        <v>0</v>
      </c>
      <c r="BL440" s="17" t="s">
        <v>161</v>
      </c>
      <c r="BM440" s="229" t="s">
        <v>617</v>
      </c>
    </row>
    <row r="441" s="13" customFormat="1">
      <c r="A441" s="13"/>
      <c r="B441" s="231"/>
      <c r="C441" s="232"/>
      <c r="D441" s="233" t="s">
        <v>163</v>
      </c>
      <c r="E441" s="234" t="s">
        <v>1</v>
      </c>
      <c r="F441" s="235" t="s">
        <v>618</v>
      </c>
      <c r="G441" s="232"/>
      <c r="H441" s="234" t="s">
        <v>1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163</v>
      </c>
      <c r="AU441" s="241" t="s">
        <v>88</v>
      </c>
      <c r="AV441" s="13" t="s">
        <v>86</v>
      </c>
      <c r="AW441" s="13" t="s">
        <v>34</v>
      </c>
      <c r="AX441" s="13" t="s">
        <v>78</v>
      </c>
      <c r="AY441" s="241" t="s">
        <v>154</v>
      </c>
    </row>
    <row r="442" s="13" customFormat="1">
      <c r="A442" s="13"/>
      <c r="B442" s="231"/>
      <c r="C442" s="232"/>
      <c r="D442" s="233" t="s">
        <v>163</v>
      </c>
      <c r="E442" s="234" t="s">
        <v>1</v>
      </c>
      <c r="F442" s="235" t="s">
        <v>619</v>
      </c>
      <c r="G442" s="232"/>
      <c r="H442" s="234" t="s">
        <v>1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163</v>
      </c>
      <c r="AU442" s="241" t="s">
        <v>88</v>
      </c>
      <c r="AV442" s="13" t="s">
        <v>86</v>
      </c>
      <c r="AW442" s="13" t="s">
        <v>34</v>
      </c>
      <c r="AX442" s="13" t="s">
        <v>78</v>
      </c>
      <c r="AY442" s="241" t="s">
        <v>154</v>
      </c>
    </row>
    <row r="443" s="14" customFormat="1">
      <c r="A443" s="14"/>
      <c r="B443" s="242"/>
      <c r="C443" s="243"/>
      <c r="D443" s="233" t="s">
        <v>163</v>
      </c>
      <c r="E443" s="244" t="s">
        <v>1</v>
      </c>
      <c r="F443" s="245" t="s">
        <v>620</v>
      </c>
      <c r="G443" s="243"/>
      <c r="H443" s="246">
        <v>16.41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2" t="s">
        <v>163</v>
      </c>
      <c r="AU443" s="252" t="s">
        <v>88</v>
      </c>
      <c r="AV443" s="14" t="s">
        <v>88</v>
      </c>
      <c r="AW443" s="14" t="s">
        <v>34</v>
      </c>
      <c r="AX443" s="14" t="s">
        <v>78</v>
      </c>
      <c r="AY443" s="252" t="s">
        <v>154</v>
      </c>
    </row>
    <row r="444" s="13" customFormat="1">
      <c r="A444" s="13"/>
      <c r="B444" s="231"/>
      <c r="C444" s="232"/>
      <c r="D444" s="233" t="s">
        <v>163</v>
      </c>
      <c r="E444" s="234" t="s">
        <v>1</v>
      </c>
      <c r="F444" s="235" t="s">
        <v>621</v>
      </c>
      <c r="G444" s="232"/>
      <c r="H444" s="234" t="s">
        <v>1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163</v>
      </c>
      <c r="AU444" s="241" t="s">
        <v>88</v>
      </c>
      <c r="AV444" s="13" t="s">
        <v>86</v>
      </c>
      <c r="AW444" s="13" t="s">
        <v>34</v>
      </c>
      <c r="AX444" s="13" t="s">
        <v>78</v>
      </c>
      <c r="AY444" s="241" t="s">
        <v>154</v>
      </c>
    </row>
    <row r="445" s="14" customFormat="1">
      <c r="A445" s="14"/>
      <c r="B445" s="242"/>
      <c r="C445" s="243"/>
      <c r="D445" s="233" t="s">
        <v>163</v>
      </c>
      <c r="E445" s="244" t="s">
        <v>1</v>
      </c>
      <c r="F445" s="245" t="s">
        <v>622</v>
      </c>
      <c r="G445" s="243"/>
      <c r="H445" s="246">
        <v>29.120000000000001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2" t="s">
        <v>163</v>
      </c>
      <c r="AU445" s="252" t="s">
        <v>88</v>
      </c>
      <c r="AV445" s="14" t="s">
        <v>88</v>
      </c>
      <c r="AW445" s="14" t="s">
        <v>34</v>
      </c>
      <c r="AX445" s="14" t="s">
        <v>78</v>
      </c>
      <c r="AY445" s="252" t="s">
        <v>154</v>
      </c>
    </row>
    <row r="446" s="13" customFormat="1">
      <c r="A446" s="13"/>
      <c r="B446" s="231"/>
      <c r="C446" s="232"/>
      <c r="D446" s="233" t="s">
        <v>163</v>
      </c>
      <c r="E446" s="234" t="s">
        <v>1</v>
      </c>
      <c r="F446" s="235" t="s">
        <v>623</v>
      </c>
      <c r="G446" s="232"/>
      <c r="H446" s="234" t="s">
        <v>1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163</v>
      </c>
      <c r="AU446" s="241" t="s">
        <v>88</v>
      </c>
      <c r="AV446" s="13" t="s">
        <v>86</v>
      </c>
      <c r="AW446" s="13" t="s">
        <v>34</v>
      </c>
      <c r="AX446" s="13" t="s">
        <v>78</v>
      </c>
      <c r="AY446" s="241" t="s">
        <v>154</v>
      </c>
    </row>
    <row r="447" s="14" customFormat="1">
      <c r="A447" s="14"/>
      <c r="B447" s="242"/>
      <c r="C447" s="243"/>
      <c r="D447" s="233" t="s">
        <v>163</v>
      </c>
      <c r="E447" s="244" t="s">
        <v>1</v>
      </c>
      <c r="F447" s="245" t="s">
        <v>624</v>
      </c>
      <c r="G447" s="243"/>
      <c r="H447" s="246">
        <v>6.3499999999999996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163</v>
      </c>
      <c r="AU447" s="252" t="s">
        <v>88</v>
      </c>
      <c r="AV447" s="14" t="s">
        <v>88</v>
      </c>
      <c r="AW447" s="14" t="s">
        <v>34</v>
      </c>
      <c r="AX447" s="14" t="s">
        <v>78</v>
      </c>
      <c r="AY447" s="252" t="s">
        <v>154</v>
      </c>
    </row>
    <row r="448" s="13" customFormat="1">
      <c r="A448" s="13"/>
      <c r="B448" s="231"/>
      <c r="C448" s="232"/>
      <c r="D448" s="233" t="s">
        <v>163</v>
      </c>
      <c r="E448" s="234" t="s">
        <v>1</v>
      </c>
      <c r="F448" s="235" t="s">
        <v>426</v>
      </c>
      <c r="G448" s="232"/>
      <c r="H448" s="234" t="s">
        <v>1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163</v>
      </c>
      <c r="AU448" s="241" t="s">
        <v>88</v>
      </c>
      <c r="AV448" s="13" t="s">
        <v>86</v>
      </c>
      <c r="AW448" s="13" t="s">
        <v>34</v>
      </c>
      <c r="AX448" s="13" t="s">
        <v>78</v>
      </c>
      <c r="AY448" s="241" t="s">
        <v>154</v>
      </c>
    </row>
    <row r="449" s="14" customFormat="1">
      <c r="A449" s="14"/>
      <c r="B449" s="242"/>
      <c r="C449" s="243"/>
      <c r="D449" s="233" t="s">
        <v>163</v>
      </c>
      <c r="E449" s="244" t="s">
        <v>1</v>
      </c>
      <c r="F449" s="245" t="s">
        <v>184</v>
      </c>
      <c r="G449" s="243"/>
      <c r="H449" s="246">
        <v>6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163</v>
      </c>
      <c r="AU449" s="252" t="s">
        <v>88</v>
      </c>
      <c r="AV449" s="14" t="s">
        <v>88</v>
      </c>
      <c r="AW449" s="14" t="s">
        <v>34</v>
      </c>
      <c r="AX449" s="14" t="s">
        <v>78</v>
      </c>
      <c r="AY449" s="252" t="s">
        <v>154</v>
      </c>
    </row>
    <row r="450" s="15" customFormat="1">
      <c r="A450" s="15"/>
      <c r="B450" s="253"/>
      <c r="C450" s="254"/>
      <c r="D450" s="233" t="s">
        <v>163</v>
      </c>
      <c r="E450" s="255" t="s">
        <v>1</v>
      </c>
      <c r="F450" s="256" t="s">
        <v>201</v>
      </c>
      <c r="G450" s="254"/>
      <c r="H450" s="257">
        <v>57.880000000000003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3" t="s">
        <v>163</v>
      </c>
      <c r="AU450" s="263" t="s">
        <v>88</v>
      </c>
      <c r="AV450" s="15" t="s">
        <v>161</v>
      </c>
      <c r="AW450" s="15" t="s">
        <v>34</v>
      </c>
      <c r="AX450" s="15" t="s">
        <v>86</v>
      </c>
      <c r="AY450" s="263" t="s">
        <v>154</v>
      </c>
    </row>
    <row r="451" s="2" customFormat="1" ht="24.15" customHeight="1">
      <c r="A451" s="38"/>
      <c r="B451" s="39"/>
      <c r="C451" s="218" t="s">
        <v>625</v>
      </c>
      <c r="D451" s="218" t="s">
        <v>156</v>
      </c>
      <c r="E451" s="219" t="s">
        <v>626</v>
      </c>
      <c r="F451" s="220" t="s">
        <v>627</v>
      </c>
      <c r="G451" s="221" t="s">
        <v>205</v>
      </c>
      <c r="H451" s="222">
        <v>51.549999999999997</v>
      </c>
      <c r="I451" s="223"/>
      <c r="J451" s="224">
        <f>ROUND(I451*H451,2)</f>
        <v>0</v>
      </c>
      <c r="K451" s="220" t="s">
        <v>160</v>
      </c>
      <c r="L451" s="44"/>
      <c r="M451" s="225" t="s">
        <v>1</v>
      </c>
      <c r="N451" s="226" t="s">
        <v>43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0.057000000000000002</v>
      </c>
      <c r="T451" s="228">
        <f>S451*H451</f>
        <v>2.9383499999999998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161</v>
      </c>
      <c r="AT451" s="229" t="s">
        <v>156</v>
      </c>
      <c r="AU451" s="229" t="s">
        <v>88</v>
      </c>
      <c r="AY451" s="17" t="s">
        <v>154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86</v>
      </c>
      <c r="BK451" s="230">
        <f>ROUND(I451*H451,2)</f>
        <v>0</v>
      </c>
      <c r="BL451" s="17" t="s">
        <v>161</v>
      </c>
      <c r="BM451" s="229" t="s">
        <v>628</v>
      </c>
    </row>
    <row r="452" s="13" customFormat="1">
      <c r="A452" s="13"/>
      <c r="B452" s="231"/>
      <c r="C452" s="232"/>
      <c r="D452" s="233" t="s">
        <v>163</v>
      </c>
      <c r="E452" s="234" t="s">
        <v>1</v>
      </c>
      <c r="F452" s="235" t="s">
        <v>629</v>
      </c>
      <c r="G452" s="232"/>
      <c r="H452" s="234" t="s">
        <v>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163</v>
      </c>
      <c r="AU452" s="241" t="s">
        <v>88</v>
      </c>
      <c r="AV452" s="13" t="s">
        <v>86</v>
      </c>
      <c r="AW452" s="13" t="s">
        <v>34</v>
      </c>
      <c r="AX452" s="13" t="s">
        <v>78</v>
      </c>
      <c r="AY452" s="241" t="s">
        <v>154</v>
      </c>
    </row>
    <row r="453" s="14" customFormat="1">
      <c r="A453" s="14"/>
      <c r="B453" s="242"/>
      <c r="C453" s="243"/>
      <c r="D453" s="233" t="s">
        <v>163</v>
      </c>
      <c r="E453" s="244" t="s">
        <v>1</v>
      </c>
      <c r="F453" s="245" t="s">
        <v>620</v>
      </c>
      <c r="G453" s="243"/>
      <c r="H453" s="246">
        <v>16.41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163</v>
      </c>
      <c r="AU453" s="252" t="s">
        <v>88</v>
      </c>
      <c r="AV453" s="14" t="s">
        <v>88</v>
      </c>
      <c r="AW453" s="14" t="s">
        <v>34</v>
      </c>
      <c r="AX453" s="14" t="s">
        <v>78</v>
      </c>
      <c r="AY453" s="252" t="s">
        <v>154</v>
      </c>
    </row>
    <row r="454" s="13" customFormat="1">
      <c r="A454" s="13"/>
      <c r="B454" s="231"/>
      <c r="C454" s="232"/>
      <c r="D454" s="233" t="s">
        <v>163</v>
      </c>
      <c r="E454" s="234" t="s">
        <v>1</v>
      </c>
      <c r="F454" s="235" t="s">
        <v>630</v>
      </c>
      <c r="G454" s="232"/>
      <c r="H454" s="234" t="s">
        <v>1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163</v>
      </c>
      <c r="AU454" s="241" t="s">
        <v>88</v>
      </c>
      <c r="AV454" s="13" t="s">
        <v>86</v>
      </c>
      <c r="AW454" s="13" t="s">
        <v>34</v>
      </c>
      <c r="AX454" s="13" t="s">
        <v>78</v>
      </c>
      <c r="AY454" s="241" t="s">
        <v>154</v>
      </c>
    </row>
    <row r="455" s="14" customFormat="1">
      <c r="A455" s="14"/>
      <c r="B455" s="242"/>
      <c r="C455" s="243"/>
      <c r="D455" s="233" t="s">
        <v>163</v>
      </c>
      <c r="E455" s="244" t="s">
        <v>1</v>
      </c>
      <c r="F455" s="245" t="s">
        <v>631</v>
      </c>
      <c r="G455" s="243"/>
      <c r="H455" s="246">
        <v>28.789999999999999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2" t="s">
        <v>163</v>
      </c>
      <c r="AU455" s="252" t="s">
        <v>88</v>
      </c>
      <c r="AV455" s="14" t="s">
        <v>88</v>
      </c>
      <c r="AW455" s="14" t="s">
        <v>34</v>
      </c>
      <c r="AX455" s="14" t="s">
        <v>78</v>
      </c>
      <c r="AY455" s="252" t="s">
        <v>154</v>
      </c>
    </row>
    <row r="456" s="13" customFormat="1">
      <c r="A456" s="13"/>
      <c r="B456" s="231"/>
      <c r="C456" s="232"/>
      <c r="D456" s="233" t="s">
        <v>163</v>
      </c>
      <c r="E456" s="234" t="s">
        <v>1</v>
      </c>
      <c r="F456" s="235" t="s">
        <v>632</v>
      </c>
      <c r="G456" s="232"/>
      <c r="H456" s="234" t="s">
        <v>1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163</v>
      </c>
      <c r="AU456" s="241" t="s">
        <v>88</v>
      </c>
      <c r="AV456" s="13" t="s">
        <v>86</v>
      </c>
      <c r="AW456" s="13" t="s">
        <v>34</v>
      </c>
      <c r="AX456" s="13" t="s">
        <v>78</v>
      </c>
      <c r="AY456" s="241" t="s">
        <v>154</v>
      </c>
    </row>
    <row r="457" s="14" customFormat="1">
      <c r="A457" s="14"/>
      <c r="B457" s="242"/>
      <c r="C457" s="243"/>
      <c r="D457" s="233" t="s">
        <v>163</v>
      </c>
      <c r="E457" s="244" t="s">
        <v>1</v>
      </c>
      <c r="F457" s="245" t="s">
        <v>624</v>
      </c>
      <c r="G457" s="243"/>
      <c r="H457" s="246">
        <v>6.3499999999999996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163</v>
      </c>
      <c r="AU457" s="252" t="s">
        <v>88</v>
      </c>
      <c r="AV457" s="14" t="s">
        <v>88</v>
      </c>
      <c r="AW457" s="14" t="s">
        <v>34</v>
      </c>
      <c r="AX457" s="14" t="s">
        <v>78</v>
      </c>
      <c r="AY457" s="252" t="s">
        <v>154</v>
      </c>
    </row>
    <row r="458" s="15" customFormat="1">
      <c r="A458" s="15"/>
      <c r="B458" s="253"/>
      <c r="C458" s="254"/>
      <c r="D458" s="233" t="s">
        <v>163</v>
      </c>
      <c r="E458" s="255" t="s">
        <v>1</v>
      </c>
      <c r="F458" s="256" t="s">
        <v>201</v>
      </c>
      <c r="G458" s="254"/>
      <c r="H458" s="257">
        <v>51.549999999999997</v>
      </c>
      <c r="I458" s="258"/>
      <c r="J458" s="254"/>
      <c r="K458" s="254"/>
      <c r="L458" s="259"/>
      <c r="M458" s="260"/>
      <c r="N458" s="261"/>
      <c r="O458" s="261"/>
      <c r="P458" s="261"/>
      <c r="Q458" s="261"/>
      <c r="R458" s="261"/>
      <c r="S458" s="261"/>
      <c r="T458" s="262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3" t="s">
        <v>163</v>
      </c>
      <c r="AU458" s="263" t="s">
        <v>88</v>
      </c>
      <c r="AV458" s="15" t="s">
        <v>161</v>
      </c>
      <c r="AW458" s="15" t="s">
        <v>34</v>
      </c>
      <c r="AX458" s="15" t="s">
        <v>86</v>
      </c>
      <c r="AY458" s="263" t="s">
        <v>154</v>
      </c>
    </row>
    <row r="459" s="2" customFormat="1" ht="16.5" customHeight="1">
      <c r="A459" s="38"/>
      <c r="B459" s="39"/>
      <c r="C459" s="218" t="s">
        <v>633</v>
      </c>
      <c r="D459" s="218" t="s">
        <v>156</v>
      </c>
      <c r="E459" s="219" t="s">
        <v>634</v>
      </c>
      <c r="F459" s="220" t="s">
        <v>635</v>
      </c>
      <c r="G459" s="221" t="s">
        <v>387</v>
      </c>
      <c r="H459" s="222">
        <v>47</v>
      </c>
      <c r="I459" s="223"/>
      <c r="J459" s="224">
        <f>ROUND(I459*H459,2)</f>
        <v>0</v>
      </c>
      <c r="K459" s="220" t="s">
        <v>160</v>
      </c>
      <c r="L459" s="44"/>
      <c r="M459" s="225" t="s">
        <v>1</v>
      </c>
      <c r="N459" s="226" t="s">
        <v>43</v>
      </c>
      <c r="O459" s="91"/>
      <c r="P459" s="227">
        <f>O459*H459</f>
        <v>0</v>
      </c>
      <c r="Q459" s="227">
        <v>0</v>
      </c>
      <c r="R459" s="227">
        <f>Q459*H459</f>
        <v>0</v>
      </c>
      <c r="S459" s="227">
        <v>0.0089999999999999993</v>
      </c>
      <c r="T459" s="228">
        <f>S459*H459</f>
        <v>0.42299999999999999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161</v>
      </c>
      <c r="AT459" s="229" t="s">
        <v>156</v>
      </c>
      <c r="AU459" s="229" t="s">
        <v>88</v>
      </c>
      <c r="AY459" s="17" t="s">
        <v>154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86</v>
      </c>
      <c r="BK459" s="230">
        <f>ROUND(I459*H459,2)</f>
        <v>0</v>
      </c>
      <c r="BL459" s="17" t="s">
        <v>161</v>
      </c>
      <c r="BM459" s="229" t="s">
        <v>636</v>
      </c>
    </row>
    <row r="460" s="13" customFormat="1">
      <c r="A460" s="13"/>
      <c r="B460" s="231"/>
      <c r="C460" s="232"/>
      <c r="D460" s="233" t="s">
        <v>163</v>
      </c>
      <c r="E460" s="234" t="s">
        <v>1</v>
      </c>
      <c r="F460" s="235" t="s">
        <v>637</v>
      </c>
      <c r="G460" s="232"/>
      <c r="H460" s="234" t="s">
        <v>1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163</v>
      </c>
      <c r="AU460" s="241" t="s">
        <v>88</v>
      </c>
      <c r="AV460" s="13" t="s">
        <v>86</v>
      </c>
      <c r="AW460" s="13" t="s">
        <v>34</v>
      </c>
      <c r="AX460" s="13" t="s">
        <v>78</v>
      </c>
      <c r="AY460" s="241" t="s">
        <v>154</v>
      </c>
    </row>
    <row r="461" s="14" customFormat="1">
      <c r="A461" s="14"/>
      <c r="B461" s="242"/>
      <c r="C461" s="243"/>
      <c r="D461" s="233" t="s">
        <v>163</v>
      </c>
      <c r="E461" s="244" t="s">
        <v>1</v>
      </c>
      <c r="F461" s="245" t="s">
        <v>638</v>
      </c>
      <c r="G461" s="243"/>
      <c r="H461" s="246">
        <v>18.399999999999999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163</v>
      </c>
      <c r="AU461" s="252" t="s">
        <v>88</v>
      </c>
      <c r="AV461" s="14" t="s">
        <v>88</v>
      </c>
      <c r="AW461" s="14" t="s">
        <v>34</v>
      </c>
      <c r="AX461" s="14" t="s">
        <v>78</v>
      </c>
      <c r="AY461" s="252" t="s">
        <v>154</v>
      </c>
    </row>
    <row r="462" s="13" customFormat="1">
      <c r="A462" s="13"/>
      <c r="B462" s="231"/>
      <c r="C462" s="232"/>
      <c r="D462" s="233" t="s">
        <v>163</v>
      </c>
      <c r="E462" s="234" t="s">
        <v>1</v>
      </c>
      <c r="F462" s="235" t="s">
        <v>639</v>
      </c>
      <c r="G462" s="232"/>
      <c r="H462" s="234" t="s">
        <v>1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163</v>
      </c>
      <c r="AU462" s="241" t="s">
        <v>88</v>
      </c>
      <c r="AV462" s="13" t="s">
        <v>86</v>
      </c>
      <c r="AW462" s="13" t="s">
        <v>34</v>
      </c>
      <c r="AX462" s="13" t="s">
        <v>78</v>
      </c>
      <c r="AY462" s="241" t="s">
        <v>154</v>
      </c>
    </row>
    <row r="463" s="14" customFormat="1">
      <c r="A463" s="14"/>
      <c r="B463" s="242"/>
      <c r="C463" s="243"/>
      <c r="D463" s="233" t="s">
        <v>163</v>
      </c>
      <c r="E463" s="244" t="s">
        <v>1</v>
      </c>
      <c r="F463" s="245" t="s">
        <v>640</v>
      </c>
      <c r="G463" s="243"/>
      <c r="H463" s="246">
        <v>28.600000000000001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2" t="s">
        <v>163</v>
      </c>
      <c r="AU463" s="252" t="s">
        <v>88</v>
      </c>
      <c r="AV463" s="14" t="s">
        <v>88</v>
      </c>
      <c r="AW463" s="14" t="s">
        <v>34</v>
      </c>
      <c r="AX463" s="14" t="s">
        <v>78</v>
      </c>
      <c r="AY463" s="252" t="s">
        <v>154</v>
      </c>
    </row>
    <row r="464" s="15" customFormat="1">
      <c r="A464" s="15"/>
      <c r="B464" s="253"/>
      <c r="C464" s="254"/>
      <c r="D464" s="233" t="s">
        <v>163</v>
      </c>
      <c r="E464" s="255" t="s">
        <v>1</v>
      </c>
      <c r="F464" s="256" t="s">
        <v>201</v>
      </c>
      <c r="G464" s="254"/>
      <c r="H464" s="257">
        <v>47</v>
      </c>
      <c r="I464" s="258"/>
      <c r="J464" s="254"/>
      <c r="K464" s="254"/>
      <c r="L464" s="259"/>
      <c r="M464" s="260"/>
      <c r="N464" s="261"/>
      <c r="O464" s="261"/>
      <c r="P464" s="261"/>
      <c r="Q464" s="261"/>
      <c r="R464" s="261"/>
      <c r="S464" s="261"/>
      <c r="T464" s="262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3" t="s">
        <v>163</v>
      </c>
      <c r="AU464" s="263" t="s">
        <v>88</v>
      </c>
      <c r="AV464" s="15" t="s">
        <v>161</v>
      </c>
      <c r="AW464" s="15" t="s">
        <v>34</v>
      </c>
      <c r="AX464" s="15" t="s">
        <v>86</v>
      </c>
      <c r="AY464" s="263" t="s">
        <v>154</v>
      </c>
    </row>
    <row r="465" s="2" customFormat="1" ht="24.15" customHeight="1">
      <c r="A465" s="38"/>
      <c r="B465" s="39"/>
      <c r="C465" s="218" t="s">
        <v>641</v>
      </c>
      <c r="D465" s="218" t="s">
        <v>156</v>
      </c>
      <c r="E465" s="219" t="s">
        <v>642</v>
      </c>
      <c r="F465" s="220" t="s">
        <v>643</v>
      </c>
      <c r="G465" s="221" t="s">
        <v>159</v>
      </c>
      <c r="H465" s="222">
        <v>32.280000000000001</v>
      </c>
      <c r="I465" s="223"/>
      <c r="J465" s="224">
        <f>ROUND(I465*H465,2)</f>
        <v>0</v>
      </c>
      <c r="K465" s="220" t="s">
        <v>160</v>
      </c>
      <c r="L465" s="44"/>
      <c r="M465" s="225" t="s">
        <v>1</v>
      </c>
      <c r="N465" s="226" t="s">
        <v>43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1.3999999999999999</v>
      </c>
      <c r="T465" s="228">
        <f>S465*H465</f>
        <v>45.192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161</v>
      </c>
      <c r="AT465" s="229" t="s">
        <v>156</v>
      </c>
      <c r="AU465" s="229" t="s">
        <v>88</v>
      </c>
      <c r="AY465" s="17" t="s">
        <v>154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86</v>
      </c>
      <c r="BK465" s="230">
        <f>ROUND(I465*H465,2)</f>
        <v>0</v>
      </c>
      <c r="BL465" s="17" t="s">
        <v>161</v>
      </c>
      <c r="BM465" s="229" t="s">
        <v>644</v>
      </c>
    </row>
    <row r="466" s="13" customFormat="1">
      <c r="A466" s="13"/>
      <c r="B466" s="231"/>
      <c r="C466" s="232"/>
      <c r="D466" s="233" t="s">
        <v>163</v>
      </c>
      <c r="E466" s="234" t="s">
        <v>1</v>
      </c>
      <c r="F466" s="235" t="s">
        <v>645</v>
      </c>
      <c r="G466" s="232"/>
      <c r="H466" s="234" t="s">
        <v>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163</v>
      </c>
      <c r="AU466" s="241" t="s">
        <v>88</v>
      </c>
      <c r="AV466" s="13" t="s">
        <v>86</v>
      </c>
      <c r="AW466" s="13" t="s">
        <v>34</v>
      </c>
      <c r="AX466" s="13" t="s">
        <v>78</v>
      </c>
      <c r="AY466" s="241" t="s">
        <v>154</v>
      </c>
    </row>
    <row r="467" s="14" customFormat="1">
      <c r="A467" s="14"/>
      <c r="B467" s="242"/>
      <c r="C467" s="243"/>
      <c r="D467" s="233" t="s">
        <v>163</v>
      </c>
      <c r="E467" s="244" t="s">
        <v>1</v>
      </c>
      <c r="F467" s="245" t="s">
        <v>646</v>
      </c>
      <c r="G467" s="243"/>
      <c r="H467" s="246">
        <v>32.280000000000001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2" t="s">
        <v>163</v>
      </c>
      <c r="AU467" s="252" t="s">
        <v>88</v>
      </c>
      <c r="AV467" s="14" t="s">
        <v>88</v>
      </c>
      <c r="AW467" s="14" t="s">
        <v>34</v>
      </c>
      <c r="AX467" s="14" t="s">
        <v>86</v>
      </c>
      <c r="AY467" s="252" t="s">
        <v>154</v>
      </c>
    </row>
    <row r="468" s="2" customFormat="1" ht="24.15" customHeight="1">
      <c r="A468" s="38"/>
      <c r="B468" s="39"/>
      <c r="C468" s="218" t="s">
        <v>647</v>
      </c>
      <c r="D468" s="218" t="s">
        <v>156</v>
      </c>
      <c r="E468" s="219" t="s">
        <v>648</v>
      </c>
      <c r="F468" s="220" t="s">
        <v>649</v>
      </c>
      <c r="G468" s="221" t="s">
        <v>255</v>
      </c>
      <c r="H468" s="222">
        <v>2</v>
      </c>
      <c r="I468" s="223"/>
      <c r="J468" s="224">
        <f>ROUND(I468*H468,2)</f>
        <v>0</v>
      </c>
      <c r="K468" s="220" t="s">
        <v>650</v>
      </c>
      <c r="L468" s="44"/>
      <c r="M468" s="225" t="s">
        <v>1</v>
      </c>
      <c r="N468" s="226" t="s">
        <v>43</v>
      </c>
      <c r="O468" s="91"/>
      <c r="P468" s="227">
        <f>O468*H468</f>
        <v>0</v>
      </c>
      <c r="Q468" s="227">
        <v>0</v>
      </c>
      <c r="R468" s="227">
        <f>Q468*H468</f>
        <v>0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161</v>
      </c>
      <c r="AT468" s="229" t="s">
        <v>156</v>
      </c>
      <c r="AU468" s="229" t="s">
        <v>88</v>
      </c>
      <c r="AY468" s="17" t="s">
        <v>154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86</v>
      </c>
      <c r="BK468" s="230">
        <f>ROUND(I468*H468,2)</f>
        <v>0</v>
      </c>
      <c r="BL468" s="17" t="s">
        <v>161</v>
      </c>
      <c r="BM468" s="229" t="s">
        <v>651</v>
      </c>
    </row>
    <row r="469" s="2" customFormat="1" ht="21.75" customHeight="1">
      <c r="A469" s="38"/>
      <c r="B469" s="39"/>
      <c r="C469" s="218" t="s">
        <v>652</v>
      </c>
      <c r="D469" s="218" t="s">
        <v>156</v>
      </c>
      <c r="E469" s="219" t="s">
        <v>653</v>
      </c>
      <c r="F469" s="220" t="s">
        <v>654</v>
      </c>
      <c r="G469" s="221" t="s">
        <v>205</v>
      </c>
      <c r="H469" s="222">
        <v>6</v>
      </c>
      <c r="I469" s="223"/>
      <c r="J469" s="224">
        <f>ROUND(I469*H469,2)</f>
        <v>0</v>
      </c>
      <c r="K469" s="220" t="s">
        <v>160</v>
      </c>
      <c r="L469" s="44"/>
      <c r="M469" s="225" t="s">
        <v>1</v>
      </c>
      <c r="N469" s="226" t="s">
        <v>43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0.075999999999999998</v>
      </c>
      <c r="T469" s="228">
        <f>S469*H469</f>
        <v>0.45599999999999996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161</v>
      </c>
      <c r="AT469" s="229" t="s">
        <v>156</v>
      </c>
      <c r="AU469" s="229" t="s">
        <v>88</v>
      </c>
      <c r="AY469" s="17" t="s">
        <v>154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86</v>
      </c>
      <c r="BK469" s="230">
        <f>ROUND(I469*H469,2)</f>
        <v>0</v>
      </c>
      <c r="BL469" s="17" t="s">
        <v>161</v>
      </c>
      <c r="BM469" s="229" t="s">
        <v>655</v>
      </c>
    </row>
    <row r="470" s="14" customFormat="1">
      <c r="A470" s="14"/>
      <c r="B470" s="242"/>
      <c r="C470" s="243"/>
      <c r="D470" s="233" t="s">
        <v>163</v>
      </c>
      <c r="E470" s="244" t="s">
        <v>1</v>
      </c>
      <c r="F470" s="245" t="s">
        <v>656</v>
      </c>
      <c r="G470" s="243"/>
      <c r="H470" s="246">
        <v>6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163</v>
      </c>
      <c r="AU470" s="252" t="s">
        <v>88</v>
      </c>
      <c r="AV470" s="14" t="s">
        <v>88</v>
      </c>
      <c r="AW470" s="14" t="s">
        <v>34</v>
      </c>
      <c r="AX470" s="14" t="s">
        <v>86</v>
      </c>
      <c r="AY470" s="252" t="s">
        <v>154</v>
      </c>
    </row>
    <row r="471" s="2" customFormat="1" ht="21.75" customHeight="1">
      <c r="A471" s="38"/>
      <c r="B471" s="39"/>
      <c r="C471" s="218" t="s">
        <v>657</v>
      </c>
      <c r="D471" s="218" t="s">
        <v>156</v>
      </c>
      <c r="E471" s="219" t="s">
        <v>658</v>
      </c>
      <c r="F471" s="220" t="s">
        <v>659</v>
      </c>
      <c r="G471" s="221" t="s">
        <v>205</v>
      </c>
      <c r="H471" s="222">
        <v>9.2550000000000008</v>
      </c>
      <c r="I471" s="223"/>
      <c r="J471" s="224">
        <f>ROUND(I471*H471,2)</f>
        <v>0</v>
      </c>
      <c r="K471" s="220" t="s">
        <v>160</v>
      </c>
      <c r="L471" s="44"/>
      <c r="M471" s="225" t="s">
        <v>1</v>
      </c>
      <c r="N471" s="226" t="s">
        <v>43</v>
      </c>
      <c r="O471" s="91"/>
      <c r="P471" s="227">
        <f>O471*H471</f>
        <v>0</v>
      </c>
      <c r="Q471" s="227">
        <v>0</v>
      </c>
      <c r="R471" s="227">
        <f>Q471*H471</f>
        <v>0</v>
      </c>
      <c r="S471" s="227">
        <v>0.063</v>
      </c>
      <c r="T471" s="228">
        <f>S471*H471</f>
        <v>0.58306500000000006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161</v>
      </c>
      <c r="AT471" s="229" t="s">
        <v>156</v>
      </c>
      <c r="AU471" s="229" t="s">
        <v>88</v>
      </c>
      <c r="AY471" s="17" t="s">
        <v>154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86</v>
      </c>
      <c r="BK471" s="230">
        <f>ROUND(I471*H471,2)</f>
        <v>0</v>
      </c>
      <c r="BL471" s="17" t="s">
        <v>161</v>
      </c>
      <c r="BM471" s="229" t="s">
        <v>660</v>
      </c>
    </row>
    <row r="472" s="14" customFormat="1">
      <c r="A472" s="14"/>
      <c r="B472" s="242"/>
      <c r="C472" s="243"/>
      <c r="D472" s="233" t="s">
        <v>163</v>
      </c>
      <c r="E472" s="244" t="s">
        <v>1</v>
      </c>
      <c r="F472" s="245" t="s">
        <v>661</v>
      </c>
      <c r="G472" s="243"/>
      <c r="H472" s="246">
        <v>9.2550000000000008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163</v>
      </c>
      <c r="AU472" s="252" t="s">
        <v>88</v>
      </c>
      <c r="AV472" s="14" t="s">
        <v>88</v>
      </c>
      <c r="AW472" s="14" t="s">
        <v>34</v>
      </c>
      <c r="AX472" s="14" t="s">
        <v>86</v>
      </c>
      <c r="AY472" s="252" t="s">
        <v>154</v>
      </c>
    </row>
    <row r="473" s="2" customFormat="1" ht="24.15" customHeight="1">
      <c r="A473" s="38"/>
      <c r="B473" s="39"/>
      <c r="C473" s="218" t="s">
        <v>662</v>
      </c>
      <c r="D473" s="218" t="s">
        <v>156</v>
      </c>
      <c r="E473" s="219" t="s">
        <v>663</v>
      </c>
      <c r="F473" s="220" t="s">
        <v>664</v>
      </c>
      <c r="G473" s="221" t="s">
        <v>205</v>
      </c>
      <c r="H473" s="222">
        <v>1.8899999999999999</v>
      </c>
      <c r="I473" s="223"/>
      <c r="J473" s="224">
        <f>ROUND(I473*H473,2)</f>
        <v>0</v>
      </c>
      <c r="K473" s="220" t="s">
        <v>160</v>
      </c>
      <c r="L473" s="44"/>
      <c r="M473" s="225" t="s">
        <v>1</v>
      </c>
      <c r="N473" s="226" t="s">
        <v>43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0.27000000000000002</v>
      </c>
      <c r="T473" s="228">
        <f>S473*H473</f>
        <v>0.51029999999999998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161</v>
      </c>
      <c r="AT473" s="229" t="s">
        <v>156</v>
      </c>
      <c r="AU473" s="229" t="s">
        <v>88</v>
      </c>
      <c r="AY473" s="17" t="s">
        <v>154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86</v>
      </c>
      <c r="BK473" s="230">
        <f>ROUND(I473*H473,2)</f>
        <v>0</v>
      </c>
      <c r="BL473" s="17" t="s">
        <v>161</v>
      </c>
      <c r="BM473" s="229" t="s">
        <v>665</v>
      </c>
    </row>
    <row r="474" s="13" customFormat="1">
      <c r="A474" s="13"/>
      <c r="B474" s="231"/>
      <c r="C474" s="232"/>
      <c r="D474" s="233" t="s">
        <v>163</v>
      </c>
      <c r="E474" s="234" t="s">
        <v>1</v>
      </c>
      <c r="F474" s="235" t="s">
        <v>302</v>
      </c>
      <c r="G474" s="232"/>
      <c r="H474" s="234" t="s">
        <v>1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1" t="s">
        <v>163</v>
      </c>
      <c r="AU474" s="241" t="s">
        <v>88</v>
      </c>
      <c r="AV474" s="13" t="s">
        <v>86</v>
      </c>
      <c r="AW474" s="13" t="s">
        <v>34</v>
      </c>
      <c r="AX474" s="13" t="s">
        <v>78</v>
      </c>
      <c r="AY474" s="241" t="s">
        <v>154</v>
      </c>
    </row>
    <row r="475" s="14" customFormat="1">
      <c r="A475" s="14"/>
      <c r="B475" s="242"/>
      <c r="C475" s="243"/>
      <c r="D475" s="233" t="s">
        <v>163</v>
      </c>
      <c r="E475" s="244" t="s">
        <v>1</v>
      </c>
      <c r="F475" s="245" t="s">
        <v>666</v>
      </c>
      <c r="G475" s="243"/>
      <c r="H475" s="246">
        <v>1.8899999999999999</v>
      </c>
      <c r="I475" s="247"/>
      <c r="J475" s="243"/>
      <c r="K475" s="243"/>
      <c r="L475" s="248"/>
      <c r="M475" s="249"/>
      <c r="N475" s="250"/>
      <c r="O475" s="250"/>
      <c r="P475" s="250"/>
      <c r="Q475" s="250"/>
      <c r="R475" s="250"/>
      <c r="S475" s="250"/>
      <c r="T475" s="25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2" t="s">
        <v>163</v>
      </c>
      <c r="AU475" s="252" t="s">
        <v>88</v>
      </c>
      <c r="AV475" s="14" t="s">
        <v>88</v>
      </c>
      <c r="AW475" s="14" t="s">
        <v>34</v>
      </c>
      <c r="AX475" s="14" t="s">
        <v>86</v>
      </c>
      <c r="AY475" s="252" t="s">
        <v>154</v>
      </c>
    </row>
    <row r="476" s="2" customFormat="1" ht="24.15" customHeight="1">
      <c r="A476" s="38"/>
      <c r="B476" s="39"/>
      <c r="C476" s="218" t="s">
        <v>667</v>
      </c>
      <c r="D476" s="218" t="s">
        <v>156</v>
      </c>
      <c r="E476" s="219" t="s">
        <v>668</v>
      </c>
      <c r="F476" s="220" t="s">
        <v>669</v>
      </c>
      <c r="G476" s="221" t="s">
        <v>159</v>
      </c>
      <c r="H476" s="222">
        <v>2.1000000000000001</v>
      </c>
      <c r="I476" s="223"/>
      <c r="J476" s="224">
        <f>ROUND(I476*H476,2)</f>
        <v>0</v>
      </c>
      <c r="K476" s="220" t="s">
        <v>160</v>
      </c>
      <c r="L476" s="44"/>
      <c r="M476" s="225" t="s">
        <v>1</v>
      </c>
      <c r="N476" s="226" t="s">
        <v>43</v>
      </c>
      <c r="O476" s="91"/>
      <c r="P476" s="227">
        <f>O476*H476</f>
        <v>0</v>
      </c>
      <c r="Q476" s="227">
        <v>0</v>
      </c>
      <c r="R476" s="227">
        <f>Q476*H476</f>
        <v>0</v>
      </c>
      <c r="S476" s="227">
        <v>1.8</v>
      </c>
      <c r="T476" s="228">
        <f>S476*H476</f>
        <v>3.7800000000000002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161</v>
      </c>
      <c r="AT476" s="229" t="s">
        <v>156</v>
      </c>
      <c r="AU476" s="229" t="s">
        <v>88</v>
      </c>
      <c r="AY476" s="17" t="s">
        <v>154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86</v>
      </c>
      <c r="BK476" s="230">
        <f>ROUND(I476*H476,2)</f>
        <v>0</v>
      </c>
      <c r="BL476" s="17" t="s">
        <v>161</v>
      </c>
      <c r="BM476" s="229" t="s">
        <v>670</v>
      </c>
    </row>
    <row r="477" s="13" customFormat="1">
      <c r="A477" s="13"/>
      <c r="B477" s="231"/>
      <c r="C477" s="232"/>
      <c r="D477" s="233" t="s">
        <v>163</v>
      </c>
      <c r="E477" s="234" t="s">
        <v>1</v>
      </c>
      <c r="F477" s="235" t="s">
        <v>302</v>
      </c>
      <c r="G477" s="232"/>
      <c r="H477" s="234" t="s">
        <v>1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1" t="s">
        <v>163</v>
      </c>
      <c r="AU477" s="241" t="s">
        <v>88</v>
      </c>
      <c r="AV477" s="13" t="s">
        <v>86</v>
      </c>
      <c r="AW477" s="13" t="s">
        <v>34</v>
      </c>
      <c r="AX477" s="13" t="s">
        <v>78</v>
      </c>
      <c r="AY477" s="241" t="s">
        <v>154</v>
      </c>
    </row>
    <row r="478" s="14" customFormat="1">
      <c r="A478" s="14"/>
      <c r="B478" s="242"/>
      <c r="C478" s="243"/>
      <c r="D478" s="233" t="s">
        <v>163</v>
      </c>
      <c r="E478" s="244" t="s">
        <v>1</v>
      </c>
      <c r="F478" s="245" t="s">
        <v>671</v>
      </c>
      <c r="G478" s="243"/>
      <c r="H478" s="246">
        <v>2.1000000000000001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163</v>
      </c>
      <c r="AU478" s="252" t="s">
        <v>88</v>
      </c>
      <c r="AV478" s="14" t="s">
        <v>88</v>
      </c>
      <c r="AW478" s="14" t="s">
        <v>34</v>
      </c>
      <c r="AX478" s="14" t="s">
        <v>86</v>
      </c>
      <c r="AY478" s="252" t="s">
        <v>154</v>
      </c>
    </row>
    <row r="479" s="2" customFormat="1" ht="24.15" customHeight="1">
      <c r="A479" s="38"/>
      <c r="B479" s="39"/>
      <c r="C479" s="218" t="s">
        <v>672</v>
      </c>
      <c r="D479" s="218" t="s">
        <v>156</v>
      </c>
      <c r="E479" s="219" t="s">
        <v>673</v>
      </c>
      <c r="F479" s="220" t="s">
        <v>674</v>
      </c>
      <c r="G479" s="221" t="s">
        <v>159</v>
      </c>
      <c r="H479" s="222">
        <v>17.762</v>
      </c>
      <c r="I479" s="223"/>
      <c r="J479" s="224">
        <f>ROUND(I479*H479,2)</f>
        <v>0</v>
      </c>
      <c r="K479" s="220" t="s">
        <v>160</v>
      </c>
      <c r="L479" s="44"/>
      <c r="M479" s="225" t="s">
        <v>1</v>
      </c>
      <c r="N479" s="226" t="s">
        <v>43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1.8</v>
      </c>
      <c r="T479" s="228">
        <f>S479*H479</f>
        <v>31.971600000000002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161</v>
      </c>
      <c r="AT479" s="229" t="s">
        <v>156</v>
      </c>
      <c r="AU479" s="229" t="s">
        <v>88</v>
      </c>
      <c r="AY479" s="17" t="s">
        <v>154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86</v>
      </c>
      <c r="BK479" s="230">
        <f>ROUND(I479*H479,2)</f>
        <v>0</v>
      </c>
      <c r="BL479" s="17" t="s">
        <v>161</v>
      </c>
      <c r="BM479" s="229" t="s">
        <v>675</v>
      </c>
    </row>
    <row r="480" s="13" customFormat="1">
      <c r="A480" s="13"/>
      <c r="B480" s="231"/>
      <c r="C480" s="232"/>
      <c r="D480" s="233" t="s">
        <v>163</v>
      </c>
      <c r="E480" s="234" t="s">
        <v>1</v>
      </c>
      <c r="F480" s="235" t="s">
        <v>302</v>
      </c>
      <c r="G480" s="232"/>
      <c r="H480" s="234" t="s">
        <v>1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163</v>
      </c>
      <c r="AU480" s="241" t="s">
        <v>88</v>
      </c>
      <c r="AV480" s="13" t="s">
        <v>86</v>
      </c>
      <c r="AW480" s="13" t="s">
        <v>34</v>
      </c>
      <c r="AX480" s="13" t="s">
        <v>78</v>
      </c>
      <c r="AY480" s="241" t="s">
        <v>154</v>
      </c>
    </row>
    <row r="481" s="14" customFormat="1">
      <c r="A481" s="14"/>
      <c r="B481" s="242"/>
      <c r="C481" s="243"/>
      <c r="D481" s="233" t="s">
        <v>163</v>
      </c>
      <c r="E481" s="244" t="s">
        <v>1</v>
      </c>
      <c r="F481" s="245" t="s">
        <v>676</v>
      </c>
      <c r="G481" s="243"/>
      <c r="H481" s="246">
        <v>5.25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163</v>
      </c>
      <c r="AU481" s="252" t="s">
        <v>88</v>
      </c>
      <c r="AV481" s="14" t="s">
        <v>88</v>
      </c>
      <c r="AW481" s="14" t="s">
        <v>34</v>
      </c>
      <c r="AX481" s="14" t="s">
        <v>78</v>
      </c>
      <c r="AY481" s="252" t="s">
        <v>154</v>
      </c>
    </row>
    <row r="482" s="14" customFormat="1">
      <c r="A482" s="14"/>
      <c r="B482" s="242"/>
      <c r="C482" s="243"/>
      <c r="D482" s="233" t="s">
        <v>163</v>
      </c>
      <c r="E482" s="244" t="s">
        <v>1</v>
      </c>
      <c r="F482" s="245" t="s">
        <v>677</v>
      </c>
      <c r="G482" s="243"/>
      <c r="H482" s="246">
        <v>12.512000000000001</v>
      </c>
      <c r="I482" s="247"/>
      <c r="J482" s="243"/>
      <c r="K482" s="243"/>
      <c r="L482" s="248"/>
      <c r="M482" s="249"/>
      <c r="N482" s="250"/>
      <c r="O482" s="250"/>
      <c r="P482" s="250"/>
      <c r="Q482" s="250"/>
      <c r="R482" s="250"/>
      <c r="S482" s="250"/>
      <c r="T482" s="25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2" t="s">
        <v>163</v>
      </c>
      <c r="AU482" s="252" t="s">
        <v>88</v>
      </c>
      <c r="AV482" s="14" t="s">
        <v>88</v>
      </c>
      <c r="AW482" s="14" t="s">
        <v>34</v>
      </c>
      <c r="AX482" s="14" t="s">
        <v>78</v>
      </c>
      <c r="AY482" s="252" t="s">
        <v>154</v>
      </c>
    </row>
    <row r="483" s="15" customFormat="1">
      <c r="A483" s="15"/>
      <c r="B483" s="253"/>
      <c r="C483" s="254"/>
      <c r="D483" s="233" t="s">
        <v>163</v>
      </c>
      <c r="E483" s="255" t="s">
        <v>1</v>
      </c>
      <c r="F483" s="256" t="s">
        <v>201</v>
      </c>
      <c r="G483" s="254"/>
      <c r="H483" s="257">
        <v>17.762</v>
      </c>
      <c r="I483" s="258"/>
      <c r="J483" s="254"/>
      <c r="K483" s="254"/>
      <c r="L483" s="259"/>
      <c r="M483" s="260"/>
      <c r="N483" s="261"/>
      <c r="O483" s="261"/>
      <c r="P483" s="261"/>
      <c r="Q483" s="261"/>
      <c r="R483" s="261"/>
      <c r="S483" s="261"/>
      <c r="T483" s="262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3" t="s">
        <v>163</v>
      </c>
      <c r="AU483" s="263" t="s">
        <v>88</v>
      </c>
      <c r="AV483" s="15" t="s">
        <v>161</v>
      </c>
      <c r="AW483" s="15" t="s">
        <v>34</v>
      </c>
      <c r="AX483" s="15" t="s">
        <v>86</v>
      </c>
      <c r="AY483" s="263" t="s">
        <v>154</v>
      </c>
    </row>
    <row r="484" s="2" customFormat="1" ht="24.15" customHeight="1">
      <c r="A484" s="38"/>
      <c r="B484" s="39"/>
      <c r="C484" s="218" t="s">
        <v>678</v>
      </c>
      <c r="D484" s="218" t="s">
        <v>156</v>
      </c>
      <c r="E484" s="219" t="s">
        <v>679</v>
      </c>
      <c r="F484" s="220" t="s">
        <v>680</v>
      </c>
      <c r="G484" s="221" t="s">
        <v>159</v>
      </c>
      <c r="H484" s="222">
        <v>0.252</v>
      </c>
      <c r="I484" s="223"/>
      <c r="J484" s="224">
        <f>ROUND(I484*H484,2)</f>
        <v>0</v>
      </c>
      <c r="K484" s="220" t="s">
        <v>160</v>
      </c>
      <c r="L484" s="44"/>
      <c r="M484" s="225" t="s">
        <v>1</v>
      </c>
      <c r="N484" s="226" t="s">
        <v>43</v>
      </c>
      <c r="O484" s="91"/>
      <c r="P484" s="227">
        <f>O484*H484</f>
        <v>0</v>
      </c>
      <c r="Q484" s="227">
        <v>0</v>
      </c>
      <c r="R484" s="227">
        <f>Q484*H484</f>
        <v>0</v>
      </c>
      <c r="S484" s="227">
        <v>1.8</v>
      </c>
      <c r="T484" s="228">
        <f>S484*H484</f>
        <v>0.4536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161</v>
      </c>
      <c r="AT484" s="229" t="s">
        <v>156</v>
      </c>
      <c r="AU484" s="229" t="s">
        <v>88</v>
      </c>
      <c r="AY484" s="17" t="s">
        <v>154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86</v>
      </c>
      <c r="BK484" s="230">
        <f>ROUND(I484*H484,2)</f>
        <v>0</v>
      </c>
      <c r="BL484" s="17" t="s">
        <v>161</v>
      </c>
      <c r="BM484" s="229" t="s">
        <v>681</v>
      </c>
    </row>
    <row r="485" s="13" customFormat="1">
      <c r="A485" s="13"/>
      <c r="B485" s="231"/>
      <c r="C485" s="232"/>
      <c r="D485" s="233" t="s">
        <v>163</v>
      </c>
      <c r="E485" s="234" t="s">
        <v>1</v>
      </c>
      <c r="F485" s="235" t="s">
        <v>302</v>
      </c>
      <c r="G485" s="232"/>
      <c r="H485" s="234" t="s">
        <v>1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1" t="s">
        <v>163</v>
      </c>
      <c r="AU485" s="241" t="s">
        <v>88</v>
      </c>
      <c r="AV485" s="13" t="s">
        <v>86</v>
      </c>
      <c r="AW485" s="13" t="s">
        <v>34</v>
      </c>
      <c r="AX485" s="13" t="s">
        <v>78</v>
      </c>
      <c r="AY485" s="241" t="s">
        <v>154</v>
      </c>
    </row>
    <row r="486" s="14" customFormat="1">
      <c r="A486" s="14"/>
      <c r="B486" s="242"/>
      <c r="C486" s="243"/>
      <c r="D486" s="233" t="s">
        <v>163</v>
      </c>
      <c r="E486" s="244" t="s">
        <v>1</v>
      </c>
      <c r="F486" s="245" t="s">
        <v>682</v>
      </c>
      <c r="G486" s="243"/>
      <c r="H486" s="246">
        <v>0.252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2" t="s">
        <v>163</v>
      </c>
      <c r="AU486" s="252" t="s">
        <v>88</v>
      </c>
      <c r="AV486" s="14" t="s">
        <v>88</v>
      </c>
      <c r="AW486" s="14" t="s">
        <v>34</v>
      </c>
      <c r="AX486" s="14" t="s">
        <v>86</v>
      </c>
      <c r="AY486" s="252" t="s">
        <v>154</v>
      </c>
    </row>
    <row r="487" s="2" customFormat="1" ht="24.15" customHeight="1">
      <c r="A487" s="38"/>
      <c r="B487" s="39"/>
      <c r="C487" s="218" t="s">
        <v>683</v>
      </c>
      <c r="D487" s="218" t="s">
        <v>156</v>
      </c>
      <c r="E487" s="219" t="s">
        <v>684</v>
      </c>
      <c r="F487" s="220" t="s">
        <v>685</v>
      </c>
      <c r="G487" s="221" t="s">
        <v>159</v>
      </c>
      <c r="H487" s="222">
        <v>1.8480000000000001</v>
      </c>
      <c r="I487" s="223"/>
      <c r="J487" s="224">
        <f>ROUND(I487*H487,2)</f>
        <v>0</v>
      </c>
      <c r="K487" s="220" t="s">
        <v>160</v>
      </c>
      <c r="L487" s="44"/>
      <c r="M487" s="225" t="s">
        <v>1</v>
      </c>
      <c r="N487" s="226" t="s">
        <v>43</v>
      </c>
      <c r="O487" s="91"/>
      <c r="P487" s="227">
        <f>O487*H487</f>
        <v>0</v>
      </c>
      <c r="Q487" s="227">
        <v>0</v>
      </c>
      <c r="R487" s="227">
        <f>Q487*H487</f>
        <v>0</v>
      </c>
      <c r="S487" s="227">
        <v>1.8</v>
      </c>
      <c r="T487" s="228">
        <f>S487*H487</f>
        <v>3.3264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161</v>
      </c>
      <c r="AT487" s="229" t="s">
        <v>156</v>
      </c>
      <c r="AU487" s="229" t="s">
        <v>88</v>
      </c>
      <c r="AY487" s="17" t="s">
        <v>154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86</v>
      </c>
      <c r="BK487" s="230">
        <f>ROUND(I487*H487,2)</f>
        <v>0</v>
      </c>
      <c r="BL487" s="17" t="s">
        <v>161</v>
      </c>
      <c r="BM487" s="229" t="s">
        <v>686</v>
      </c>
    </row>
    <row r="488" s="13" customFormat="1">
      <c r="A488" s="13"/>
      <c r="B488" s="231"/>
      <c r="C488" s="232"/>
      <c r="D488" s="233" t="s">
        <v>163</v>
      </c>
      <c r="E488" s="234" t="s">
        <v>1</v>
      </c>
      <c r="F488" s="235" t="s">
        <v>687</v>
      </c>
      <c r="G488" s="232"/>
      <c r="H488" s="234" t="s">
        <v>1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163</v>
      </c>
      <c r="AU488" s="241" t="s">
        <v>88</v>
      </c>
      <c r="AV488" s="13" t="s">
        <v>86</v>
      </c>
      <c r="AW488" s="13" t="s">
        <v>34</v>
      </c>
      <c r="AX488" s="13" t="s">
        <v>78</v>
      </c>
      <c r="AY488" s="241" t="s">
        <v>154</v>
      </c>
    </row>
    <row r="489" s="14" customFormat="1">
      <c r="A489" s="14"/>
      <c r="B489" s="242"/>
      <c r="C489" s="243"/>
      <c r="D489" s="233" t="s">
        <v>163</v>
      </c>
      <c r="E489" s="244" t="s">
        <v>1</v>
      </c>
      <c r="F489" s="245" t="s">
        <v>688</v>
      </c>
      <c r="G489" s="243"/>
      <c r="H489" s="246">
        <v>1.8480000000000001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163</v>
      </c>
      <c r="AU489" s="252" t="s">
        <v>88</v>
      </c>
      <c r="AV489" s="14" t="s">
        <v>88</v>
      </c>
      <c r="AW489" s="14" t="s">
        <v>34</v>
      </c>
      <c r="AX489" s="14" t="s">
        <v>86</v>
      </c>
      <c r="AY489" s="252" t="s">
        <v>154</v>
      </c>
    </row>
    <row r="490" s="2" customFormat="1" ht="24.15" customHeight="1">
      <c r="A490" s="38"/>
      <c r="B490" s="39"/>
      <c r="C490" s="218" t="s">
        <v>689</v>
      </c>
      <c r="D490" s="218" t="s">
        <v>156</v>
      </c>
      <c r="E490" s="219" t="s">
        <v>690</v>
      </c>
      <c r="F490" s="220" t="s">
        <v>691</v>
      </c>
      <c r="G490" s="221" t="s">
        <v>387</v>
      </c>
      <c r="H490" s="222">
        <v>67.5</v>
      </c>
      <c r="I490" s="223"/>
      <c r="J490" s="224">
        <f>ROUND(I490*H490,2)</f>
        <v>0</v>
      </c>
      <c r="K490" s="220" t="s">
        <v>160</v>
      </c>
      <c r="L490" s="44"/>
      <c r="M490" s="225" t="s">
        <v>1</v>
      </c>
      <c r="N490" s="226" t="s">
        <v>43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0.097000000000000003</v>
      </c>
      <c r="T490" s="228">
        <f>S490*H490</f>
        <v>6.5475000000000003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161</v>
      </c>
      <c r="AT490" s="229" t="s">
        <v>156</v>
      </c>
      <c r="AU490" s="229" t="s">
        <v>88</v>
      </c>
      <c r="AY490" s="17" t="s">
        <v>154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86</v>
      </c>
      <c r="BK490" s="230">
        <f>ROUND(I490*H490,2)</f>
        <v>0</v>
      </c>
      <c r="BL490" s="17" t="s">
        <v>161</v>
      </c>
      <c r="BM490" s="229" t="s">
        <v>692</v>
      </c>
    </row>
    <row r="491" s="13" customFormat="1">
      <c r="A491" s="13"/>
      <c r="B491" s="231"/>
      <c r="C491" s="232"/>
      <c r="D491" s="233" t="s">
        <v>163</v>
      </c>
      <c r="E491" s="234" t="s">
        <v>1</v>
      </c>
      <c r="F491" s="235" t="s">
        <v>693</v>
      </c>
      <c r="G491" s="232"/>
      <c r="H491" s="234" t="s">
        <v>1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163</v>
      </c>
      <c r="AU491" s="241" t="s">
        <v>88</v>
      </c>
      <c r="AV491" s="13" t="s">
        <v>86</v>
      </c>
      <c r="AW491" s="13" t="s">
        <v>34</v>
      </c>
      <c r="AX491" s="13" t="s">
        <v>78</v>
      </c>
      <c r="AY491" s="241" t="s">
        <v>154</v>
      </c>
    </row>
    <row r="492" s="14" customFormat="1">
      <c r="A492" s="14"/>
      <c r="B492" s="242"/>
      <c r="C492" s="243"/>
      <c r="D492" s="233" t="s">
        <v>163</v>
      </c>
      <c r="E492" s="244" t="s">
        <v>1</v>
      </c>
      <c r="F492" s="245" t="s">
        <v>694</v>
      </c>
      <c r="G492" s="243"/>
      <c r="H492" s="246">
        <v>24.899999999999999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2" t="s">
        <v>163</v>
      </c>
      <c r="AU492" s="252" t="s">
        <v>88</v>
      </c>
      <c r="AV492" s="14" t="s">
        <v>88</v>
      </c>
      <c r="AW492" s="14" t="s">
        <v>34</v>
      </c>
      <c r="AX492" s="14" t="s">
        <v>78</v>
      </c>
      <c r="AY492" s="252" t="s">
        <v>154</v>
      </c>
    </row>
    <row r="493" s="14" customFormat="1">
      <c r="A493" s="14"/>
      <c r="B493" s="242"/>
      <c r="C493" s="243"/>
      <c r="D493" s="233" t="s">
        <v>163</v>
      </c>
      <c r="E493" s="244" t="s">
        <v>1</v>
      </c>
      <c r="F493" s="245" t="s">
        <v>695</v>
      </c>
      <c r="G493" s="243"/>
      <c r="H493" s="246">
        <v>42.600000000000001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163</v>
      </c>
      <c r="AU493" s="252" t="s">
        <v>88</v>
      </c>
      <c r="AV493" s="14" t="s">
        <v>88</v>
      </c>
      <c r="AW493" s="14" t="s">
        <v>34</v>
      </c>
      <c r="AX493" s="14" t="s">
        <v>78</v>
      </c>
      <c r="AY493" s="252" t="s">
        <v>154</v>
      </c>
    </row>
    <row r="494" s="15" customFormat="1">
      <c r="A494" s="15"/>
      <c r="B494" s="253"/>
      <c r="C494" s="254"/>
      <c r="D494" s="233" t="s">
        <v>163</v>
      </c>
      <c r="E494" s="255" t="s">
        <v>1</v>
      </c>
      <c r="F494" s="256" t="s">
        <v>201</v>
      </c>
      <c r="G494" s="254"/>
      <c r="H494" s="257">
        <v>67.5</v>
      </c>
      <c r="I494" s="258"/>
      <c r="J494" s="254"/>
      <c r="K494" s="254"/>
      <c r="L494" s="259"/>
      <c r="M494" s="260"/>
      <c r="N494" s="261"/>
      <c r="O494" s="261"/>
      <c r="P494" s="261"/>
      <c r="Q494" s="261"/>
      <c r="R494" s="261"/>
      <c r="S494" s="261"/>
      <c r="T494" s="262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3" t="s">
        <v>163</v>
      </c>
      <c r="AU494" s="263" t="s">
        <v>88</v>
      </c>
      <c r="AV494" s="15" t="s">
        <v>161</v>
      </c>
      <c r="AW494" s="15" t="s">
        <v>34</v>
      </c>
      <c r="AX494" s="15" t="s">
        <v>86</v>
      </c>
      <c r="AY494" s="263" t="s">
        <v>154</v>
      </c>
    </row>
    <row r="495" s="2" customFormat="1" ht="24.15" customHeight="1">
      <c r="A495" s="38"/>
      <c r="B495" s="39"/>
      <c r="C495" s="218" t="s">
        <v>696</v>
      </c>
      <c r="D495" s="218" t="s">
        <v>156</v>
      </c>
      <c r="E495" s="219" t="s">
        <v>697</v>
      </c>
      <c r="F495" s="220" t="s">
        <v>698</v>
      </c>
      <c r="G495" s="221" t="s">
        <v>387</v>
      </c>
      <c r="H495" s="222">
        <v>7.5</v>
      </c>
      <c r="I495" s="223"/>
      <c r="J495" s="224">
        <f>ROUND(I495*H495,2)</f>
        <v>0</v>
      </c>
      <c r="K495" s="220" t="s">
        <v>160</v>
      </c>
      <c r="L495" s="44"/>
      <c r="M495" s="225" t="s">
        <v>1</v>
      </c>
      <c r="N495" s="226" t="s">
        <v>43</v>
      </c>
      <c r="O495" s="91"/>
      <c r="P495" s="227">
        <f>O495*H495</f>
        <v>0</v>
      </c>
      <c r="Q495" s="227">
        <v>3.675E-06</v>
      </c>
      <c r="R495" s="227">
        <f>Q495*H495</f>
        <v>2.7562499999999999E-05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161</v>
      </c>
      <c r="AT495" s="229" t="s">
        <v>156</v>
      </c>
      <c r="AU495" s="229" t="s">
        <v>88</v>
      </c>
      <c r="AY495" s="17" t="s">
        <v>154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86</v>
      </c>
      <c r="BK495" s="230">
        <f>ROUND(I495*H495,2)</f>
        <v>0</v>
      </c>
      <c r="BL495" s="17" t="s">
        <v>161</v>
      </c>
      <c r="BM495" s="229" t="s">
        <v>699</v>
      </c>
    </row>
    <row r="496" s="2" customFormat="1" ht="37.8" customHeight="1">
      <c r="A496" s="38"/>
      <c r="B496" s="39"/>
      <c r="C496" s="218" t="s">
        <v>700</v>
      </c>
      <c r="D496" s="218" t="s">
        <v>156</v>
      </c>
      <c r="E496" s="219" t="s">
        <v>701</v>
      </c>
      <c r="F496" s="220" t="s">
        <v>702</v>
      </c>
      <c r="G496" s="221" t="s">
        <v>205</v>
      </c>
      <c r="H496" s="222">
        <v>107.59999999999999</v>
      </c>
      <c r="I496" s="223"/>
      <c r="J496" s="224">
        <f>ROUND(I496*H496,2)</f>
        <v>0</v>
      </c>
      <c r="K496" s="220" t="s">
        <v>160</v>
      </c>
      <c r="L496" s="44"/>
      <c r="M496" s="225" t="s">
        <v>1</v>
      </c>
      <c r="N496" s="226" t="s">
        <v>43</v>
      </c>
      <c r="O496" s="91"/>
      <c r="P496" s="227">
        <f>O496*H496</f>
        <v>0</v>
      </c>
      <c r="Q496" s="227">
        <v>0</v>
      </c>
      <c r="R496" s="227">
        <f>Q496*H496</f>
        <v>0</v>
      </c>
      <c r="S496" s="227">
        <v>0.043999999999999997</v>
      </c>
      <c r="T496" s="228">
        <f>S496*H496</f>
        <v>4.7343999999999991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161</v>
      </c>
      <c r="AT496" s="229" t="s">
        <v>156</v>
      </c>
      <c r="AU496" s="229" t="s">
        <v>88</v>
      </c>
      <c r="AY496" s="17" t="s">
        <v>154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86</v>
      </c>
      <c r="BK496" s="230">
        <f>ROUND(I496*H496,2)</f>
        <v>0</v>
      </c>
      <c r="BL496" s="17" t="s">
        <v>161</v>
      </c>
      <c r="BM496" s="229" t="s">
        <v>703</v>
      </c>
    </row>
    <row r="497" s="13" customFormat="1">
      <c r="A497" s="13"/>
      <c r="B497" s="231"/>
      <c r="C497" s="232"/>
      <c r="D497" s="233" t="s">
        <v>163</v>
      </c>
      <c r="E497" s="234" t="s">
        <v>1</v>
      </c>
      <c r="F497" s="235" t="s">
        <v>693</v>
      </c>
      <c r="G497" s="232"/>
      <c r="H497" s="234" t="s">
        <v>1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163</v>
      </c>
      <c r="AU497" s="241" t="s">
        <v>88</v>
      </c>
      <c r="AV497" s="13" t="s">
        <v>86</v>
      </c>
      <c r="AW497" s="13" t="s">
        <v>34</v>
      </c>
      <c r="AX497" s="13" t="s">
        <v>78</v>
      </c>
      <c r="AY497" s="241" t="s">
        <v>154</v>
      </c>
    </row>
    <row r="498" s="14" customFormat="1">
      <c r="A498" s="14"/>
      <c r="B498" s="242"/>
      <c r="C498" s="243"/>
      <c r="D498" s="233" t="s">
        <v>163</v>
      </c>
      <c r="E498" s="244" t="s">
        <v>1</v>
      </c>
      <c r="F498" s="245" t="s">
        <v>704</v>
      </c>
      <c r="G498" s="243"/>
      <c r="H498" s="246">
        <v>107.59999999999999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163</v>
      </c>
      <c r="AU498" s="252" t="s">
        <v>88</v>
      </c>
      <c r="AV498" s="14" t="s">
        <v>88</v>
      </c>
      <c r="AW498" s="14" t="s">
        <v>34</v>
      </c>
      <c r="AX498" s="14" t="s">
        <v>86</v>
      </c>
      <c r="AY498" s="252" t="s">
        <v>154</v>
      </c>
    </row>
    <row r="499" s="2" customFormat="1" ht="24.15" customHeight="1">
      <c r="A499" s="38"/>
      <c r="B499" s="39"/>
      <c r="C499" s="218" t="s">
        <v>705</v>
      </c>
      <c r="D499" s="218" t="s">
        <v>156</v>
      </c>
      <c r="E499" s="219" t="s">
        <v>706</v>
      </c>
      <c r="F499" s="220" t="s">
        <v>707</v>
      </c>
      <c r="G499" s="221" t="s">
        <v>205</v>
      </c>
      <c r="H499" s="222">
        <v>409.14999999999998</v>
      </c>
      <c r="I499" s="223"/>
      <c r="J499" s="224">
        <f>ROUND(I499*H499,2)</f>
        <v>0</v>
      </c>
      <c r="K499" s="220" t="s">
        <v>160</v>
      </c>
      <c r="L499" s="44"/>
      <c r="M499" s="225" t="s">
        <v>1</v>
      </c>
      <c r="N499" s="226" t="s">
        <v>43</v>
      </c>
      <c r="O499" s="91"/>
      <c r="P499" s="227">
        <f>O499*H499</f>
        <v>0</v>
      </c>
      <c r="Q499" s="227">
        <v>0</v>
      </c>
      <c r="R499" s="227">
        <f>Q499*H499</f>
        <v>0</v>
      </c>
      <c r="S499" s="227">
        <v>0.050999999999999997</v>
      </c>
      <c r="T499" s="228">
        <f>S499*H499</f>
        <v>20.866649999999996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161</v>
      </c>
      <c r="AT499" s="229" t="s">
        <v>156</v>
      </c>
      <c r="AU499" s="229" t="s">
        <v>88</v>
      </c>
      <c r="AY499" s="17" t="s">
        <v>154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86</v>
      </c>
      <c r="BK499" s="230">
        <f>ROUND(I499*H499,2)</f>
        <v>0</v>
      </c>
      <c r="BL499" s="17" t="s">
        <v>161</v>
      </c>
      <c r="BM499" s="229" t="s">
        <v>708</v>
      </c>
    </row>
    <row r="500" s="13" customFormat="1">
      <c r="A500" s="13"/>
      <c r="B500" s="231"/>
      <c r="C500" s="232"/>
      <c r="D500" s="233" t="s">
        <v>163</v>
      </c>
      <c r="E500" s="234" t="s">
        <v>1</v>
      </c>
      <c r="F500" s="235" t="s">
        <v>302</v>
      </c>
      <c r="G500" s="232"/>
      <c r="H500" s="234" t="s">
        <v>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163</v>
      </c>
      <c r="AU500" s="241" t="s">
        <v>88</v>
      </c>
      <c r="AV500" s="13" t="s">
        <v>86</v>
      </c>
      <c r="AW500" s="13" t="s">
        <v>34</v>
      </c>
      <c r="AX500" s="13" t="s">
        <v>78</v>
      </c>
      <c r="AY500" s="241" t="s">
        <v>154</v>
      </c>
    </row>
    <row r="501" s="13" customFormat="1">
      <c r="A501" s="13"/>
      <c r="B501" s="231"/>
      <c r="C501" s="232"/>
      <c r="D501" s="233" t="s">
        <v>163</v>
      </c>
      <c r="E501" s="234" t="s">
        <v>1</v>
      </c>
      <c r="F501" s="235" t="s">
        <v>403</v>
      </c>
      <c r="G501" s="232"/>
      <c r="H501" s="234" t="s">
        <v>1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163</v>
      </c>
      <c r="AU501" s="241" t="s">
        <v>88</v>
      </c>
      <c r="AV501" s="13" t="s">
        <v>86</v>
      </c>
      <c r="AW501" s="13" t="s">
        <v>34</v>
      </c>
      <c r="AX501" s="13" t="s">
        <v>78</v>
      </c>
      <c r="AY501" s="241" t="s">
        <v>154</v>
      </c>
    </row>
    <row r="502" s="14" customFormat="1">
      <c r="A502" s="14"/>
      <c r="B502" s="242"/>
      <c r="C502" s="243"/>
      <c r="D502" s="233" t="s">
        <v>163</v>
      </c>
      <c r="E502" s="244" t="s">
        <v>1</v>
      </c>
      <c r="F502" s="245" t="s">
        <v>709</v>
      </c>
      <c r="G502" s="243"/>
      <c r="H502" s="246">
        <v>78.049999999999997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163</v>
      </c>
      <c r="AU502" s="252" t="s">
        <v>88</v>
      </c>
      <c r="AV502" s="14" t="s">
        <v>88</v>
      </c>
      <c r="AW502" s="14" t="s">
        <v>34</v>
      </c>
      <c r="AX502" s="14" t="s">
        <v>78</v>
      </c>
      <c r="AY502" s="252" t="s">
        <v>154</v>
      </c>
    </row>
    <row r="503" s="13" customFormat="1">
      <c r="A503" s="13"/>
      <c r="B503" s="231"/>
      <c r="C503" s="232"/>
      <c r="D503" s="233" t="s">
        <v>163</v>
      </c>
      <c r="E503" s="234" t="s">
        <v>1</v>
      </c>
      <c r="F503" s="235" t="s">
        <v>405</v>
      </c>
      <c r="G503" s="232"/>
      <c r="H503" s="234" t="s">
        <v>1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1" t="s">
        <v>163</v>
      </c>
      <c r="AU503" s="241" t="s">
        <v>88</v>
      </c>
      <c r="AV503" s="13" t="s">
        <v>86</v>
      </c>
      <c r="AW503" s="13" t="s">
        <v>34</v>
      </c>
      <c r="AX503" s="13" t="s">
        <v>78</v>
      </c>
      <c r="AY503" s="241" t="s">
        <v>154</v>
      </c>
    </row>
    <row r="504" s="14" customFormat="1">
      <c r="A504" s="14"/>
      <c r="B504" s="242"/>
      <c r="C504" s="243"/>
      <c r="D504" s="233" t="s">
        <v>163</v>
      </c>
      <c r="E504" s="244" t="s">
        <v>1</v>
      </c>
      <c r="F504" s="245" t="s">
        <v>710</v>
      </c>
      <c r="G504" s="243"/>
      <c r="H504" s="246">
        <v>57.75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2" t="s">
        <v>163</v>
      </c>
      <c r="AU504" s="252" t="s">
        <v>88</v>
      </c>
      <c r="AV504" s="14" t="s">
        <v>88</v>
      </c>
      <c r="AW504" s="14" t="s">
        <v>34</v>
      </c>
      <c r="AX504" s="14" t="s">
        <v>78</v>
      </c>
      <c r="AY504" s="252" t="s">
        <v>154</v>
      </c>
    </row>
    <row r="505" s="13" customFormat="1">
      <c r="A505" s="13"/>
      <c r="B505" s="231"/>
      <c r="C505" s="232"/>
      <c r="D505" s="233" t="s">
        <v>163</v>
      </c>
      <c r="E505" s="234" t="s">
        <v>1</v>
      </c>
      <c r="F505" s="235" t="s">
        <v>407</v>
      </c>
      <c r="G505" s="232"/>
      <c r="H505" s="234" t="s">
        <v>1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163</v>
      </c>
      <c r="AU505" s="241" t="s">
        <v>88</v>
      </c>
      <c r="AV505" s="13" t="s">
        <v>86</v>
      </c>
      <c r="AW505" s="13" t="s">
        <v>34</v>
      </c>
      <c r="AX505" s="13" t="s">
        <v>78</v>
      </c>
      <c r="AY505" s="241" t="s">
        <v>154</v>
      </c>
    </row>
    <row r="506" s="14" customFormat="1">
      <c r="A506" s="14"/>
      <c r="B506" s="242"/>
      <c r="C506" s="243"/>
      <c r="D506" s="233" t="s">
        <v>163</v>
      </c>
      <c r="E506" s="244" t="s">
        <v>1</v>
      </c>
      <c r="F506" s="245" t="s">
        <v>711</v>
      </c>
      <c r="G506" s="243"/>
      <c r="H506" s="246">
        <v>21.350000000000001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2" t="s">
        <v>163</v>
      </c>
      <c r="AU506" s="252" t="s">
        <v>88</v>
      </c>
      <c r="AV506" s="14" t="s">
        <v>88</v>
      </c>
      <c r="AW506" s="14" t="s">
        <v>34</v>
      </c>
      <c r="AX506" s="14" t="s">
        <v>78</v>
      </c>
      <c r="AY506" s="252" t="s">
        <v>154</v>
      </c>
    </row>
    <row r="507" s="13" customFormat="1">
      <c r="A507" s="13"/>
      <c r="B507" s="231"/>
      <c r="C507" s="232"/>
      <c r="D507" s="233" t="s">
        <v>163</v>
      </c>
      <c r="E507" s="234" t="s">
        <v>1</v>
      </c>
      <c r="F507" s="235" t="s">
        <v>712</v>
      </c>
      <c r="G507" s="232"/>
      <c r="H507" s="234" t="s">
        <v>1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1" t="s">
        <v>163</v>
      </c>
      <c r="AU507" s="241" t="s">
        <v>88</v>
      </c>
      <c r="AV507" s="13" t="s">
        <v>86</v>
      </c>
      <c r="AW507" s="13" t="s">
        <v>34</v>
      </c>
      <c r="AX507" s="13" t="s">
        <v>78</v>
      </c>
      <c r="AY507" s="241" t="s">
        <v>154</v>
      </c>
    </row>
    <row r="508" s="14" customFormat="1">
      <c r="A508" s="14"/>
      <c r="B508" s="242"/>
      <c r="C508" s="243"/>
      <c r="D508" s="233" t="s">
        <v>163</v>
      </c>
      <c r="E508" s="244" t="s">
        <v>1</v>
      </c>
      <c r="F508" s="245" t="s">
        <v>713</v>
      </c>
      <c r="G508" s="243"/>
      <c r="H508" s="246">
        <v>206.15000000000001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2" t="s">
        <v>163</v>
      </c>
      <c r="AU508" s="252" t="s">
        <v>88</v>
      </c>
      <c r="AV508" s="14" t="s">
        <v>88</v>
      </c>
      <c r="AW508" s="14" t="s">
        <v>34</v>
      </c>
      <c r="AX508" s="14" t="s">
        <v>78</v>
      </c>
      <c r="AY508" s="252" t="s">
        <v>154</v>
      </c>
    </row>
    <row r="509" s="13" customFormat="1">
      <c r="A509" s="13"/>
      <c r="B509" s="231"/>
      <c r="C509" s="232"/>
      <c r="D509" s="233" t="s">
        <v>163</v>
      </c>
      <c r="E509" s="234" t="s">
        <v>1</v>
      </c>
      <c r="F509" s="235" t="s">
        <v>441</v>
      </c>
      <c r="G509" s="232"/>
      <c r="H509" s="234" t="s">
        <v>1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1" t="s">
        <v>163</v>
      </c>
      <c r="AU509" s="241" t="s">
        <v>88</v>
      </c>
      <c r="AV509" s="13" t="s">
        <v>86</v>
      </c>
      <c r="AW509" s="13" t="s">
        <v>34</v>
      </c>
      <c r="AX509" s="13" t="s">
        <v>78</v>
      </c>
      <c r="AY509" s="241" t="s">
        <v>154</v>
      </c>
    </row>
    <row r="510" s="14" customFormat="1">
      <c r="A510" s="14"/>
      <c r="B510" s="242"/>
      <c r="C510" s="243"/>
      <c r="D510" s="233" t="s">
        <v>163</v>
      </c>
      <c r="E510" s="244" t="s">
        <v>1</v>
      </c>
      <c r="F510" s="245" t="s">
        <v>714</v>
      </c>
      <c r="G510" s="243"/>
      <c r="H510" s="246">
        <v>45.850000000000001</v>
      </c>
      <c r="I510" s="247"/>
      <c r="J510" s="243"/>
      <c r="K510" s="243"/>
      <c r="L510" s="248"/>
      <c r="M510" s="249"/>
      <c r="N510" s="250"/>
      <c r="O510" s="250"/>
      <c r="P510" s="250"/>
      <c r="Q510" s="250"/>
      <c r="R510" s="250"/>
      <c r="S510" s="250"/>
      <c r="T510" s="25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2" t="s">
        <v>163</v>
      </c>
      <c r="AU510" s="252" t="s">
        <v>88</v>
      </c>
      <c r="AV510" s="14" t="s">
        <v>88</v>
      </c>
      <c r="AW510" s="14" t="s">
        <v>34</v>
      </c>
      <c r="AX510" s="14" t="s">
        <v>78</v>
      </c>
      <c r="AY510" s="252" t="s">
        <v>154</v>
      </c>
    </row>
    <row r="511" s="15" customFormat="1">
      <c r="A511" s="15"/>
      <c r="B511" s="253"/>
      <c r="C511" s="254"/>
      <c r="D511" s="233" t="s">
        <v>163</v>
      </c>
      <c r="E511" s="255" t="s">
        <v>1</v>
      </c>
      <c r="F511" s="256" t="s">
        <v>201</v>
      </c>
      <c r="G511" s="254"/>
      <c r="H511" s="257">
        <v>409.14999999999998</v>
      </c>
      <c r="I511" s="258"/>
      <c r="J511" s="254"/>
      <c r="K511" s="254"/>
      <c r="L511" s="259"/>
      <c r="M511" s="260"/>
      <c r="N511" s="261"/>
      <c r="O511" s="261"/>
      <c r="P511" s="261"/>
      <c r="Q511" s="261"/>
      <c r="R511" s="261"/>
      <c r="S511" s="261"/>
      <c r="T511" s="26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3" t="s">
        <v>163</v>
      </c>
      <c r="AU511" s="263" t="s">
        <v>88</v>
      </c>
      <c r="AV511" s="15" t="s">
        <v>161</v>
      </c>
      <c r="AW511" s="15" t="s">
        <v>34</v>
      </c>
      <c r="AX511" s="15" t="s">
        <v>86</v>
      </c>
      <c r="AY511" s="263" t="s">
        <v>154</v>
      </c>
    </row>
    <row r="512" s="2" customFormat="1" ht="24.15" customHeight="1">
      <c r="A512" s="38"/>
      <c r="B512" s="39"/>
      <c r="C512" s="218" t="s">
        <v>715</v>
      </c>
      <c r="D512" s="218" t="s">
        <v>156</v>
      </c>
      <c r="E512" s="219" t="s">
        <v>716</v>
      </c>
      <c r="F512" s="220" t="s">
        <v>717</v>
      </c>
      <c r="G512" s="221" t="s">
        <v>205</v>
      </c>
      <c r="H512" s="222">
        <v>94.239999999999995</v>
      </c>
      <c r="I512" s="223"/>
      <c r="J512" s="224">
        <f>ROUND(I512*H512,2)</f>
        <v>0</v>
      </c>
      <c r="K512" s="220" t="s">
        <v>160</v>
      </c>
      <c r="L512" s="44"/>
      <c r="M512" s="225" t="s">
        <v>1</v>
      </c>
      <c r="N512" s="226" t="s">
        <v>43</v>
      </c>
      <c r="O512" s="91"/>
      <c r="P512" s="227">
        <f>O512*H512</f>
        <v>0</v>
      </c>
      <c r="Q512" s="227">
        <v>0</v>
      </c>
      <c r="R512" s="227">
        <f>Q512*H512</f>
        <v>0</v>
      </c>
      <c r="S512" s="227">
        <v>0.068000000000000005</v>
      </c>
      <c r="T512" s="228">
        <f>S512*H512</f>
        <v>6.4083199999999998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161</v>
      </c>
      <c r="AT512" s="229" t="s">
        <v>156</v>
      </c>
      <c r="AU512" s="229" t="s">
        <v>88</v>
      </c>
      <c r="AY512" s="17" t="s">
        <v>154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86</v>
      </c>
      <c r="BK512" s="230">
        <f>ROUND(I512*H512,2)</f>
        <v>0</v>
      </c>
      <c r="BL512" s="17" t="s">
        <v>161</v>
      </c>
      <c r="BM512" s="229" t="s">
        <v>718</v>
      </c>
    </row>
    <row r="513" s="13" customFormat="1">
      <c r="A513" s="13"/>
      <c r="B513" s="231"/>
      <c r="C513" s="232"/>
      <c r="D513" s="233" t="s">
        <v>163</v>
      </c>
      <c r="E513" s="234" t="s">
        <v>1</v>
      </c>
      <c r="F513" s="235" t="s">
        <v>719</v>
      </c>
      <c r="G513" s="232"/>
      <c r="H513" s="234" t="s">
        <v>1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1" t="s">
        <v>163</v>
      </c>
      <c r="AU513" s="241" t="s">
        <v>88</v>
      </c>
      <c r="AV513" s="13" t="s">
        <v>86</v>
      </c>
      <c r="AW513" s="13" t="s">
        <v>34</v>
      </c>
      <c r="AX513" s="13" t="s">
        <v>78</v>
      </c>
      <c r="AY513" s="241" t="s">
        <v>154</v>
      </c>
    </row>
    <row r="514" s="14" customFormat="1">
      <c r="A514" s="14"/>
      <c r="B514" s="242"/>
      <c r="C514" s="243"/>
      <c r="D514" s="233" t="s">
        <v>163</v>
      </c>
      <c r="E514" s="244" t="s">
        <v>1</v>
      </c>
      <c r="F514" s="245" t="s">
        <v>720</v>
      </c>
      <c r="G514" s="243"/>
      <c r="H514" s="246">
        <v>94.239999999999995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2" t="s">
        <v>163</v>
      </c>
      <c r="AU514" s="252" t="s">
        <v>88</v>
      </c>
      <c r="AV514" s="14" t="s">
        <v>88</v>
      </c>
      <c r="AW514" s="14" t="s">
        <v>34</v>
      </c>
      <c r="AX514" s="14" t="s">
        <v>86</v>
      </c>
      <c r="AY514" s="252" t="s">
        <v>154</v>
      </c>
    </row>
    <row r="515" s="2" customFormat="1" ht="33" customHeight="1">
      <c r="A515" s="38"/>
      <c r="B515" s="39"/>
      <c r="C515" s="218" t="s">
        <v>721</v>
      </c>
      <c r="D515" s="218" t="s">
        <v>156</v>
      </c>
      <c r="E515" s="219" t="s">
        <v>722</v>
      </c>
      <c r="F515" s="220" t="s">
        <v>723</v>
      </c>
      <c r="G515" s="221" t="s">
        <v>387</v>
      </c>
      <c r="H515" s="222">
        <v>56</v>
      </c>
      <c r="I515" s="223"/>
      <c r="J515" s="224">
        <f>ROUND(I515*H515,2)</f>
        <v>0</v>
      </c>
      <c r="K515" s="220" t="s">
        <v>506</v>
      </c>
      <c r="L515" s="44"/>
      <c r="M515" s="225" t="s">
        <v>1</v>
      </c>
      <c r="N515" s="226" t="s">
        <v>43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161</v>
      </c>
      <c r="AT515" s="229" t="s">
        <v>156</v>
      </c>
      <c r="AU515" s="229" t="s">
        <v>88</v>
      </c>
      <c r="AY515" s="17" t="s">
        <v>154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86</v>
      </c>
      <c r="BK515" s="230">
        <f>ROUND(I515*H515,2)</f>
        <v>0</v>
      </c>
      <c r="BL515" s="17" t="s">
        <v>161</v>
      </c>
      <c r="BM515" s="229" t="s">
        <v>724</v>
      </c>
    </row>
    <row r="516" s="2" customFormat="1" ht="16.5" customHeight="1">
      <c r="A516" s="38"/>
      <c r="B516" s="39"/>
      <c r="C516" s="218" t="s">
        <v>725</v>
      </c>
      <c r="D516" s="218" t="s">
        <v>156</v>
      </c>
      <c r="E516" s="219" t="s">
        <v>726</v>
      </c>
      <c r="F516" s="220" t="s">
        <v>727</v>
      </c>
      <c r="G516" s="221" t="s">
        <v>505</v>
      </c>
      <c r="H516" s="222">
        <v>1</v>
      </c>
      <c r="I516" s="223"/>
      <c r="J516" s="224">
        <f>ROUND(I516*H516,2)</f>
        <v>0</v>
      </c>
      <c r="K516" s="220" t="s">
        <v>506</v>
      </c>
      <c r="L516" s="44"/>
      <c r="M516" s="225" t="s">
        <v>1</v>
      </c>
      <c r="N516" s="226" t="s">
        <v>43</v>
      </c>
      <c r="O516" s="91"/>
      <c r="P516" s="227">
        <f>O516*H516</f>
        <v>0</v>
      </c>
      <c r="Q516" s="227">
        <v>0</v>
      </c>
      <c r="R516" s="227">
        <f>Q516*H516</f>
        <v>0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161</v>
      </c>
      <c r="AT516" s="229" t="s">
        <v>156</v>
      </c>
      <c r="AU516" s="229" t="s">
        <v>88</v>
      </c>
      <c r="AY516" s="17" t="s">
        <v>154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86</v>
      </c>
      <c r="BK516" s="230">
        <f>ROUND(I516*H516,2)</f>
        <v>0</v>
      </c>
      <c r="BL516" s="17" t="s">
        <v>161</v>
      </c>
      <c r="BM516" s="229" t="s">
        <v>728</v>
      </c>
    </row>
    <row r="517" s="2" customFormat="1" ht="24.15" customHeight="1">
      <c r="A517" s="38"/>
      <c r="B517" s="39"/>
      <c r="C517" s="218" t="s">
        <v>729</v>
      </c>
      <c r="D517" s="218" t="s">
        <v>156</v>
      </c>
      <c r="E517" s="219" t="s">
        <v>730</v>
      </c>
      <c r="F517" s="220" t="s">
        <v>731</v>
      </c>
      <c r="G517" s="221" t="s">
        <v>505</v>
      </c>
      <c r="H517" s="222">
        <v>1</v>
      </c>
      <c r="I517" s="223"/>
      <c r="J517" s="224">
        <f>ROUND(I517*H517,2)</f>
        <v>0</v>
      </c>
      <c r="K517" s="220" t="s">
        <v>506</v>
      </c>
      <c r="L517" s="44"/>
      <c r="M517" s="225" t="s">
        <v>1</v>
      </c>
      <c r="N517" s="226" t="s">
        <v>43</v>
      </c>
      <c r="O517" s="91"/>
      <c r="P517" s="227">
        <f>O517*H517</f>
        <v>0</v>
      </c>
      <c r="Q517" s="227">
        <v>0</v>
      </c>
      <c r="R517" s="227">
        <f>Q517*H517</f>
        <v>0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161</v>
      </c>
      <c r="AT517" s="229" t="s">
        <v>156</v>
      </c>
      <c r="AU517" s="229" t="s">
        <v>88</v>
      </c>
      <c r="AY517" s="17" t="s">
        <v>154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86</v>
      </c>
      <c r="BK517" s="230">
        <f>ROUND(I517*H517,2)</f>
        <v>0</v>
      </c>
      <c r="BL517" s="17" t="s">
        <v>161</v>
      </c>
      <c r="BM517" s="229" t="s">
        <v>732</v>
      </c>
    </row>
    <row r="518" s="2" customFormat="1" ht="16.5" customHeight="1">
      <c r="A518" s="38"/>
      <c r="B518" s="39"/>
      <c r="C518" s="218" t="s">
        <v>733</v>
      </c>
      <c r="D518" s="218" t="s">
        <v>156</v>
      </c>
      <c r="E518" s="219" t="s">
        <v>734</v>
      </c>
      <c r="F518" s="220" t="s">
        <v>735</v>
      </c>
      <c r="G518" s="221" t="s">
        <v>255</v>
      </c>
      <c r="H518" s="222">
        <v>2</v>
      </c>
      <c r="I518" s="223"/>
      <c r="J518" s="224">
        <f>ROUND(I518*H518,2)</f>
        <v>0</v>
      </c>
      <c r="K518" s="220" t="s">
        <v>506</v>
      </c>
      <c r="L518" s="44"/>
      <c r="M518" s="225" t="s">
        <v>1</v>
      </c>
      <c r="N518" s="226" t="s">
        <v>43</v>
      </c>
      <c r="O518" s="91"/>
      <c r="P518" s="227">
        <f>O518*H518</f>
        <v>0</v>
      </c>
      <c r="Q518" s="227">
        <v>0</v>
      </c>
      <c r="R518" s="227">
        <f>Q518*H518</f>
        <v>0</v>
      </c>
      <c r="S518" s="227">
        <v>0</v>
      </c>
      <c r="T518" s="22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161</v>
      </c>
      <c r="AT518" s="229" t="s">
        <v>156</v>
      </c>
      <c r="AU518" s="229" t="s">
        <v>88</v>
      </c>
      <c r="AY518" s="17" t="s">
        <v>154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86</v>
      </c>
      <c r="BK518" s="230">
        <f>ROUND(I518*H518,2)</f>
        <v>0</v>
      </c>
      <c r="BL518" s="17" t="s">
        <v>161</v>
      </c>
      <c r="BM518" s="229" t="s">
        <v>736</v>
      </c>
    </row>
    <row r="519" s="2" customFormat="1" ht="16.5" customHeight="1">
      <c r="A519" s="38"/>
      <c r="B519" s="39"/>
      <c r="C519" s="218" t="s">
        <v>737</v>
      </c>
      <c r="D519" s="218" t="s">
        <v>156</v>
      </c>
      <c r="E519" s="219" t="s">
        <v>738</v>
      </c>
      <c r="F519" s="220" t="s">
        <v>739</v>
      </c>
      <c r="G519" s="221" t="s">
        <v>255</v>
      </c>
      <c r="H519" s="222">
        <v>2</v>
      </c>
      <c r="I519" s="223"/>
      <c r="J519" s="224">
        <f>ROUND(I519*H519,2)</f>
        <v>0</v>
      </c>
      <c r="K519" s="220" t="s">
        <v>506</v>
      </c>
      <c r="L519" s="44"/>
      <c r="M519" s="225" t="s">
        <v>1</v>
      </c>
      <c r="N519" s="226" t="s">
        <v>43</v>
      </c>
      <c r="O519" s="91"/>
      <c r="P519" s="227">
        <f>O519*H519</f>
        <v>0</v>
      </c>
      <c r="Q519" s="227">
        <v>0.02</v>
      </c>
      <c r="R519" s="227">
        <f>Q519*H519</f>
        <v>0.040000000000000001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161</v>
      </c>
      <c r="AT519" s="229" t="s">
        <v>156</v>
      </c>
      <c r="AU519" s="229" t="s">
        <v>88</v>
      </c>
      <c r="AY519" s="17" t="s">
        <v>154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86</v>
      </c>
      <c r="BK519" s="230">
        <f>ROUND(I519*H519,2)</f>
        <v>0</v>
      </c>
      <c r="BL519" s="17" t="s">
        <v>161</v>
      </c>
      <c r="BM519" s="229" t="s">
        <v>740</v>
      </c>
    </row>
    <row r="520" s="12" customFormat="1" ht="22.8" customHeight="1">
      <c r="A520" s="12"/>
      <c r="B520" s="202"/>
      <c r="C520" s="203"/>
      <c r="D520" s="204" t="s">
        <v>77</v>
      </c>
      <c r="E520" s="216" t="s">
        <v>741</v>
      </c>
      <c r="F520" s="216" t="s">
        <v>742</v>
      </c>
      <c r="G520" s="203"/>
      <c r="H520" s="203"/>
      <c r="I520" s="206"/>
      <c r="J520" s="217">
        <f>BK520</f>
        <v>0</v>
      </c>
      <c r="K520" s="203"/>
      <c r="L520" s="208"/>
      <c r="M520" s="209"/>
      <c r="N520" s="210"/>
      <c r="O520" s="210"/>
      <c r="P520" s="211">
        <f>SUM(P521:P528)</f>
        <v>0</v>
      </c>
      <c r="Q520" s="210"/>
      <c r="R520" s="211">
        <f>SUM(R521:R528)</f>
        <v>0</v>
      </c>
      <c r="S520" s="210"/>
      <c r="T520" s="212">
        <f>SUM(T521:T528)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13" t="s">
        <v>86</v>
      </c>
      <c r="AT520" s="214" t="s">
        <v>77</v>
      </c>
      <c r="AU520" s="214" t="s">
        <v>86</v>
      </c>
      <c r="AY520" s="213" t="s">
        <v>154</v>
      </c>
      <c r="BK520" s="215">
        <f>SUM(BK521:BK528)</f>
        <v>0</v>
      </c>
    </row>
    <row r="521" s="2" customFormat="1" ht="24.15" customHeight="1">
      <c r="A521" s="38"/>
      <c r="B521" s="39"/>
      <c r="C521" s="218" t="s">
        <v>743</v>
      </c>
      <c r="D521" s="218" t="s">
        <v>156</v>
      </c>
      <c r="E521" s="219" t="s">
        <v>744</v>
      </c>
      <c r="F521" s="220" t="s">
        <v>745</v>
      </c>
      <c r="G521" s="221" t="s">
        <v>180</v>
      </c>
      <c r="H521" s="222">
        <v>221.791</v>
      </c>
      <c r="I521" s="223"/>
      <c r="J521" s="224">
        <f>ROUND(I521*H521,2)</f>
        <v>0</v>
      </c>
      <c r="K521" s="220" t="s">
        <v>160</v>
      </c>
      <c r="L521" s="44"/>
      <c r="M521" s="225" t="s">
        <v>1</v>
      </c>
      <c r="N521" s="226" t="s">
        <v>43</v>
      </c>
      <c r="O521" s="91"/>
      <c r="P521" s="227">
        <f>O521*H521</f>
        <v>0</v>
      </c>
      <c r="Q521" s="227">
        <v>0</v>
      </c>
      <c r="R521" s="227">
        <f>Q521*H521</f>
        <v>0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161</v>
      </c>
      <c r="AT521" s="229" t="s">
        <v>156</v>
      </c>
      <c r="AU521" s="229" t="s">
        <v>88</v>
      </c>
      <c r="AY521" s="17" t="s">
        <v>154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86</v>
      </c>
      <c r="BK521" s="230">
        <f>ROUND(I521*H521,2)</f>
        <v>0</v>
      </c>
      <c r="BL521" s="17" t="s">
        <v>161</v>
      </c>
      <c r="BM521" s="229" t="s">
        <v>746</v>
      </c>
    </row>
    <row r="522" s="2" customFormat="1" ht="24.15" customHeight="1">
      <c r="A522" s="38"/>
      <c r="B522" s="39"/>
      <c r="C522" s="218" t="s">
        <v>747</v>
      </c>
      <c r="D522" s="218" t="s">
        <v>156</v>
      </c>
      <c r="E522" s="219" t="s">
        <v>748</v>
      </c>
      <c r="F522" s="220" t="s">
        <v>749</v>
      </c>
      <c r="G522" s="221" t="s">
        <v>180</v>
      </c>
      <c r="H522" s="222">
        <v>221.791</v>
      </c>
      <c r="I522" s="223"/>
      <c r="J522" s="224">
        <f>ROUND(I522*H522,2)</f>
        <v>0</v>
      </c>
      <c r="K522" s="220" t="s">
        <v>160</v>
      </c>
      <c r="L522" s="44"/>
      <c r="M522" s="225" t="s">
        <v>1</v>
      </c>
      <c r="N522" s="226" t="s">
        <v>43</v>
      </c>
      <c r="O522" s="91"/>
      <c r="P522" s="227">
        <f>O522*H522</f>
        <v>0</v>
      </c>
      <c r="Q522" s="227">
        <v>0</v>
      </c>
      <c r="R522" s="227">
        <f>Q522*H522</f>
        <v>0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161</v>
      </c>
      <c r="AT522" s="229" t="s">
        <v>156</v>
      </c>
      <c r="AU522" s="229" t="s">
        <v>88</v>
      </c>
      <c r="AY522" s="17" t="s">
        <v>154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86</v>
      </c>
      <c r="BK522" s="230">
        <f>ROUND(I522*H522,2)</f>
        <v>0</v>
      </c>
      <c r="BL522" s="17" t="s">
        <v>161</v>
      </c>
      <c r="BM522" s="229" t="s">
        <v>750</v>
      </c>
    </row>
    <row r="523" s="2" customFormat="1" ht="24.15" customHeight="1">
      <c r="A523" s="38"/>
      <c r="B523" s="39"/>
      <c r="C523" s="218" t="s">
        <v>751</v>
      </c>
      <c r="D523" s="218" t="s">
        <v>156</v>
      </c>
      <c r="E523" s="219" t="s">
        <v>752</v>
      </c>
      <c r="F523" s="220" t="s">
        <v>753</v>
      </c>
      <c r="G523" s="221" t="s">
        <v>180</v>
      </c>
      <c r="H523" s="222">
        <v>8871.6399999999994</v>
      </c>
      <c r="I523" s="223"/>
      <c r="J523" s="224">
        <f>ROUND(I523*H523,2)</f>
        <v>0</v>
      </c>
      <c r="K523" s="220" t="s">
        <v>160</v>
      </c>
      <c r="L523" s="44"/>
      <c r="M523" s="225" t="s">
        <v>1</v>
      </c>
      <c r="N523" s="226" t="s">
        <v>43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161</v>
      </c>
      <c r="AT523" s="229" t="s">
        <v>156</v>
      </c>
      <c r="AU523" s="229" t="s">
        <v>88</v>
      </c>
      <c r="AY523" s="17" t="s">
        <v>154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86</v>
      </c>
      <c r="BK523" s="230">
        <f>ROUND(I523*H523,2)</f>
        <v>0</v>
      </c>
      <c r="BL523" s="17" t="s">
        <v>161</v>
      </c>
      <c r="BM523" s="229" t="s">
        <v>754</v>
      </c>
    </row>
    <row r="524" s="2" customFormat="1">
      <c r="A524" s="38"/>
      <c r="B524" s="39"/>
      <c r="C524" s="40"/>
      <c r="D524" s="233" t="s">
        <v>755</v>
      </c>
      <c r="E524" s="40"/>
      <c r="F524" s="274" t="s">
        <v>756</v>
      </c>
      <c r="G524" s="40"/>
      <c r="H524" s="40"/>
      <c r="I524" s="275"/>
      <c r="J524" s="40"/>
      <c r="K524" s="40"/>
      <c r="L524" s="44"/>
      <c r="M524" s="276"/>
      <c r="N524" s="277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755</v>
      </c>
      <c r="AU524" s="17" t="s">
        <v>88</v>
      </c>
    </row>
    <row r="525" s="14" customFormat="1">
      <c r="A525" s="14"/>
      <c r="B525" s="242"/>
      <c r="C525" s="243"/>
      <c r="D525" s="233" t="s">
        <v>163</v>
      </c>
      <c r="E525" s="243"/>
      <c r="F525" s="245" t="s">
        <v>757</v>
      </c>
      <c r="G525" s="243"/>
      <c r="H525" s="246">
        <v>8871.6399999999994</v>
      </c>
      <c r="I525" s="247"/>
      <c r="J525" s="243"/>
      <c r="K525" s="243"/>
      <c r="L525" s="248"/>
      <c r="M525" s="249"/>
      <c r="N525" s="250"/>
      <c r="O525" s="250"/>
      <c r="P525" s="250"/>
      <c r="Q525" s="250"/>
      <c r="R525" s="250"/>
      <c r="S525" s="250"/>
      <c r="T525" s="25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2" t="s">
        <v>163</v>
      </c>
      <c r="AU525" s="252" t="s">
        <v>88</v>
      </c>
      <c r="AV525" s="14" t="s">
        <v>88</v>
      </c>
      <c r="AW525" s="14" t="s">
        <v>4</v>
      </c>
      <c r="AX525" s="14" t="s">
        <v>86</v>
      </c>
      <c r="AY525" s="252" t="s">
        <v>154</v>
      </c>
    </row>
    <row r="526" s="2" customFormat="1" ht="37.8" customHeight="1">
      <c r="A526" s="38"/>
      <c r="B526" s="39"/>
      <c r="C526" s="218" t="s">
        <v>758</v>
      </c>
      <c r="D526" s="218" t="s">
        <v>156</v>
      </c>
      <c r="E526" s="219" t="s">
        <v>759</v>
      </c>
      <c r="F526" s="220" t="s">
        <v>760</v>
      </c>
      <c r="G526" s="221" t="s">
        <v>180</v>
      </c>
      <c r="H526" s="222">
        <v>56.100000000000001</v>
      </c>
      <c r="I526" s="223"/>
      <c r="J526" s="224">
        <f>ROUND(I526*H526,2)</f>
        <v>0</v>
      </c>
      <c r="K526" s="220" t="s">
        <v>160</v>
      </c>
      <c r="L526" s="44"/>
      <c r="M526" s="225" t="s">
        <v>1</v>
      </c>
      <c r="N526" s="226" t="s">
        <v>43</v>
      </c>
      <c r="O526" s="91"/>
      <c r="P526" s="227">
        <f>O526*H526</f>
        <v>0</v>
      </c>
      <c r="Q526" s="227">
        <v>0</v>
      </c>
      <c r="R526" s="227">
        <f>Q526*H526</f>
        <v>0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161</v>
      </c>
      <c r="AT526" s="229" t="s">
        <v>156</v>
      </c>
      <c r="AU526" s="229" t="s">
        <v>88</v>
      </c>
      <c r="AY526" s="17" t="s">
        <v>154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86</v>
      </c>
      <c r="BK526" s="230">
        <f>ROUND(I526*H526,2)</f>
        <v>0</v>
      </c>
      <c r="BL526" s="17" t="s">
        <v>161</v>
      </c>
      <c r="BM526" s="229" t="s">
        <v>761</v>
      </c>
    </row>
    <row r="527" s="2" customFormat="1" ht="33" customHeight="1">
      <c r="A527" s="38"/>
      <c r="B527" s="39"/>
      <c r="C527" s="218" t="s">
        <v>762</v>
      </c>
      <c r="D527" s="218" t="s">
        <v>156</v>
      </c>
      <c r="E527" s="219" t="s">
        <v>763</v>
      </c>
      <c r="F527" s="220" t="s">
        <v>764</v>
      </c>
      <c r="G527" s="221" t="s">
        <v>180</v>
      </c>
      <c r="H527" s="222">
        <v>145.608</v>
      </c>
      <c r="I527" s="223"/>
      <c r="J527" s="224">
        <f>ROUND(I527*H527,2)</f>
        <v>0</v>
      </c>
      <c r="K527" s="220" t="s">
        <v>160</v>
      </c>
      <c r="L527" s="44"/>
      <c r="M527" s="225" t="s">
        <v>1</v>
      </c>
      <c r="N527" s="226" t="s">
        <v>43</v>
      </c>
      <c r="O527" s="91"/>
      <c r="P527" s="227">
        <f>O527*H527</f>
        <v>0</v>
      </c>
      <c r="Q527" s="227">
        <v>0</v>
      </c>
      <c r="R527" s="227">
        <f>Q527*H527</f>
        <v>0</v>
      </c>
      <c r="S527" s="227">
        <v>0</v>
      </c>
      <c r="T527" s="22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9" t="s">
        <v>161</v>
      </c>
      <c r="AT527" s="229" t="s">
        <v>156</v>
      </c>
      <c r="AU527" s="229" t="s">
        <v>88</v>
      </c>
      <c r="AY527" s="17" t="s">
        <v>154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86</v>
      </c>
      <c r="BK527" s="230">
        <f>ROUND(I527*H527,2)</f>
        <v>0</v>
      </c>
      <c r="BL527" s="17" t="s">
        <v>161</v>
      </c>
      <c r="BM527" s="229" t="s">
        <v>765</v>
      </c>
    </row>
    <row r="528" s="2" customFormat="1" ht="33" customHeight="1">
      <c r="A528" s="38"/>
      <c r="B528" s="39"/>
      <c r="C528" s="218" t="s">
        <v>766</v>
      </c>
      <c r="D528" s="218" t="s">
        <v>156</v>
      </c>
      <c r="E528" s="219" t="s">
        <v>767</v>
      </c>
      <c r="F528" s="220" t="s">
        <v>768</v>
      </c>
      <c r="G528" s="221" t="s">
        <v>180</v>
      </c>
      <c r="H528" s="222">
        <v>5.4870000000000001</v>
      </c>
      <c r="I528" s="223"/>
      <c r="J528" s="224">
        <f>ROUND(I528*H528,2)</f>
        <v>0</v>
      </c>
      <c r="K528" s="220" t="s">
        <v>160</v>
      </c>
      <c r="L528" s="44"/>
      <c r="M528" s="225" t="s">
        <v>1</v>
      </c>
      <c r="N528" s="226" t="s">
        <v>43</v>
      </c>
      <c r="O528" s="91"/>
      <c r="P528" s="227">
        <f>O528*H528</f>
        <v>0</v>
      </c>
      <c r="Q528" s="227">
        <v>0</v>
      </c>
      <c r="R528" s="227">
        <f>Q528*H528</f>
        <v>0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161</v>
      </c>
      <c r="AT528" s="229" t="s">
        <v>156</v>
      </c>
      <c r="AU528" s="229" t="s">
        <v>88</v>
      </c>
      <c r="AY528" s="17" t="s">
        <v>154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86</v>
      </c>
      <c r="BK528" s="230">
        <f>ROUND(I528*H528,2)</f>
        <v>0</v>
      </c>
      <c r="BL528" s="17" t="s">
        <v>161</v>
      </c>
      <c r="BM528" s="229" t="s">
        <v>769</v>
      </c>
    </row>
    <row r="529" s="12" customFormat="1" ht="22.8" customHeight="1">
      <c r="A529" s="12"/>
      <c r="B529" s="202"/>
      <c r="C529" s="203"/>
      <c r="D529" s="204" t="s">
        <v>77</v>
      </c>
      <c r="E529" s="216" t="s">
        <v>770</v>
      </c>
      <c r="F529" s="216" t="s">
        <v>771</v>
      </c>
      <c r="G529" s="203"/>
      <c r="H529" s="203"/>
      <c r="I529" s="206"/>
      <c r="J529" s="217">
        <f>BK529</f>
        <v>0</v>
      </c>
      <c r="K529" s="203"/>
      <c r="L529" s="208"/>
      <c r="M529" s="209"/>
      <c r="N529" s="210"/>
      <c r="O529" s="210"/>
      <c r="P529" s="211">
        <f>P530</f>
        <v>0</v>
      </c>
      <c r="Q529" s="210"/>
      <c r="R529" s="211">
        <f>R530</f>
        <v>0</v>
      </c>
      <c r="S529" s="210"/>
      <c r="T529" s="212">
        <f>T530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3" t="s">
        <v>86</v>
      </c>
      <c r="AT529" s="214" t="s">
        <v>77</v>
      </c>
      <c r="AU529" s="214" t="s">
        <v>86</v>
      </c>
      <c r="AY529" s="213" t="s">
        <v>154</v>
      </c>
      <c r="BK529" s="215">
        <f>BK530</f>
        <v>0</v>
      </c>
    </row>
    <row r="530" s="2" customFormat="1" ht="24.15" customHeight="1">
      <c r="A530" s="38"/>
      <c r="B530" s="39"/>
      <c r="C530" s="218" t="s">
        <v>772</v>
      </c>
      <c r="D530" s="218" t="s">
        <v>156</v>
      </c>
      <c r="E530" s="219" t="s">
        <v>773</v>
      </c>
      <c r="F530" s="220" t="s">
        <v>774</v>
      </c>
      <c r="G530" s="221" t="s">
        <v>180</v>
      </c>
      <c r="H530" s="222">
        <v>180.869</v>
      </c>
      <c r="I530" s="223"/>
      <c r="J530" s="224">
        <f>ROUND(I530*H530,2)</f>
        <v>0</v>
      </c>
      <c r="K530" s="220" t="s">
        <v>160</v>
      </c>
      <c r="L530" s="44"/>
      <c r="M530" s="225" t="s">
        <v>1</v>
      </c>
      <c r="N530" s="226" t="s">
        <v>43</v>
      </c>
      <c r="O530" s="91"/>
      <c r="P530" s="227">
        <f>O530*H530</f>
        <v>0</v>
      </c>
      <c r="Q530" s="227">
        <v>0</v>
      </c>
      <c r="R530" s="227">
        <f>Q530*H530</f>
        <v>0</v>
      </c>
      <c r="S530" s="227">
        <v>0</v>
      </c>
      <c r="T530" s="22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9" t="s">
        <v>161</v>
      </c>
      <c r="AT530" s="229" t="s">
        <v>156</v>
      </c>
      <c r="AU530" s="229" t="s">
        <v>88</v>
      </c>
      <c r="AY530" s="17" t="s">
        <v>154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86</v>
      </c>
      <c r="BK530" s="230">
        <f>ROUND(I530*H530,2)</f>
        <v>0</v>
      </c>
      <c r="BL530" s="17" t="s">
        <v>161</v>
      </c>
      <c r="BM530" s="229" t="s">
        <v>775</v>
      </c>
    </row>
    <row r="531" s="12" customFormat="1" ht="25.92" customHeight="1">
      <c r="A531" s="12"/>
      <c r="B531" s="202"/>
      <c r="C531" s="203"/>
      <c r="D531" s="204" t="s">
        <v>77</v>
      </c>
      <c r="E531" s="205" t="s">
        <v>776</v>
      </c>
      <c r="F531" s="205" t="s">
        <v>777</v>
      </c>
      <c r="G531" s="203"/>
      <c r="H531" s="203"/>
      <c r="I531" s="206"/>
      <c r="J531" s="207">
        <f>BK531</f>
        <v>0</v>
      </c>
      <c r="K531" s="203"/>
      <c r="L531" s="208"/>
      <c r="M531" s="209"/>
      <c r="N531" s="210"/>
      <c r="O531" s="210"/>
      <c r="P531" s="211">
        <f>P532+P574+P693+P731+P751+P844+P911+P948+P961</f>
        <v>0</v>
      </c>
      <c r="Q531" s="210"/>
      <c r="R531" s="211">
        <f>R532+R574+R693+R731+R751+R844+R911+R948+R961</f>
        <v>21.829133873536001</v>
      </c>
      <c r="S531" s="210"/>
      <c r="T531" s="212">
        <f>T532+T574+T693+T731+T751+T844+T911+T948+T961</f>
        <v>5.9862284999999993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3" t="s">
        <v>88</v>
      </c>
      <c r="AT531" s="214" t="s">
        <v>77</v>
      </c>
      <c r="AU531" s="214" t="s">
        <v>78</v>
      </c>
      <c r="AY531" s="213" t="s">
        <v>154</v>
      </c>
      <c r="BK531" s="215">
        <f>BK532+BK574+BK693+BK731+BK751+BK844+BK911+BK948+BK961</f>
        <v>0</v>
      </c>
    </row>
    <row r="532" s="12" customFormat="1" ht="22.8" customHeight="1">
      <c r="A532" s="12"/>
      <c r="B532" s="202"/>
      <c r="C532" s="203"/>
      <c r="D532" s="204" t="s">
        <v>77</v>
      </c>
      <c r="E532" s="216" t="s">
        <v>778</v>
      </c>
      <c r="F532" s="216" t="s">
        <v>779</v>
      </c>
      <c r="G532" s="203"/>
      <c r="H532" s="203"/>
      <c r="I532" s="206"/>
      <c r="J532" s="217">
        <f>BK532</f>
        <v>0</v>
      </c>
      <c r="K532" s="203"/>
      <c r="L532" s="208"/>
      <c r="M532" s="209"/>
      <c r="N532" s="210"/>
      <c r="O532" s="210"/>
      <c r="P532" s="211">
        <f>SUM(P533:P573)</f>
        <v>0</v>
      </c>
      <c r="Q532" s="210"/>
      <c r="R532" s="211">
        <f>SUM(R533:R573)</f>
        <v>0.94740779500000005</v>
      </c>
      <c r="S532" s="210"/>
      <c r="T532" s="212">
        <f>SUM(T533:T573)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3" t="s">
        <v>88</v>
      </c>
      <c r="AT532" s="214" t="s">
        <v>77</v>
      </c>
      <c r="AU532" s="214" t="s">
        <v>86</v>
      </c>
      <c r="AY532" s="213" t="s">
        <v>154</v>
      </c>
      <c r="BK532" s="215">
        <f>SUM(BK533:BK573)</f>
        <v>0</v>
      </c>
    </row>
    <row r="533" s="2" customFormat="1" ht="24.15" customHeight="1">
      <c r="A533" s="38"/>
      <c r="B533" s="39"/>
      <c r="C533" s="218" t="s">
        <v>780</v>
      </c>
      <c r="D533" s="218" t="s">
        <v>156</v>
      </c>
      <c r="E533" s="219" t="s">
        <v>781</v>
      </c>
      <c r="F533" s="220" t="s">
        <v>782</v>
      </c>
      <c r="G533" s="221" t="s">
        <v>205</v>
      </c>
      <c r="H533" s="222">
        <v>64.180000000000007</v>
      </c>
      <c r="I533" s="223"/>
      <c r="J533" s="224">
        <f>ROUND(I533*H533,2)</f>
        <v>0</v>
      </c>
      <c r="K533" s="220" t="s">
        <v>160</v>
      </c>
      <c r="L533" s="44"/>
      <c r="M533" s="225" t="s">
        <v>1</v>
      </c>
      <c r="N533" s="226" t="s">
        <v>43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246</v>
      </c>
      <c r="AT533" s="229" t="s">
        <v>156</v>
      </c>
      <c r="AU533" s="229" t="s">
        <v>88</v>
      </c>
      <c r="AY533" s="17" t="s">
        <v>154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86</v>
      </c>
      <c r="BK533" s="230">
        <f>ROUND(I533*H533,2)</f>
        <v>0</v>
      </c>
      <c r="BL533" s="17" t="s">
        <v>246</v>
      </c>
      <c r="BM533" s="229" t="s">
        <v>783</v>
      </c>
    </row>
    <row r="534" s="13" customFormat="1">
      <c r="A534" s="13"/>
      <c r="B534" s="231"/>
      <c r="C534" s="232"/>
      <c r="D534" s="233" t="s">
        <v>163</v>
      </c>
      <c r="E534" s="234" t="s">
        <v>1</v>
      </c>
      <c r="F534" s="235" t="s">
        <v>164</v>
      </c>
      <c r="G534" s="232"/>
      <c r="H534" s="234" t="s">
        <v>1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163</v>
      </c>
      <c r="AU534" s="241" t="s">
        <v>88</v>
      </c>
      <c r="AV534" s="13" t="s">
        <v>86</v>
      </c>
      <c r="AW534" s="13" t="s">
        <v>34</v>
      </c>
      <c r="AX534" s="13" t="s">
        <v>78</v>
      </c>
      <c r="AY534" s="241" t="s">
        <v>154</v>
      </c>
    </row>
    <row r="535" s="14" customFormat="1">
      <c r="A535" s="14"/>
      <c r="B535" s="242"/>
      <c r="C535" s="243"/>
      <c r="D535" s="233" t="s">
        <v>163</v>
      </c>
      <c r="E535" s="244" t="s">
        <v>1</v>
      </c>
      <c r="F535" s="245" t="s">
        <v>784</v>
      </c>
      <c r="G535" s="243"/>
      <c r="H535" s="246">
        <v>64.180000000000007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2" t="s">
        <v>163</v>
      </c>
      <c r="AU535" s="252" t="s">
        <v>88</v>
      </c>
      <c r="AV535" s="14" t="s">
        <v>88</v>
      </c>
      <c r="AW535" s="14" t="s">
        <v>34</v>
      </c>
      <c r="AX535" s="14" t="s">
        <v>86</v>
      </c>
      <c r="AY535" s="252" t="s">
        <v>154</v>
      </c>
    </row>
    <row r="536" s="2" customFormat="1" ht="16.5" customHeight="1">
      <c r="A536" s="38"/>
      <c r="B536" s="39"/>
      <c r="C536" s="264" t="s">
        <v>785</v>
      </c>
      <c r="D536" s="264" t="s">
        <v>258</v>
      </c>
      <c r="E536" s="265" t="s">
        <v>786</v>
      </c>
      <c r="F536" s="266" t="s">
        <v>787</v>
      </c>
      <c r="G536" s="267" t="s">
        <v>180</v>
      </c>
      <c r="H536" s="268">
        <v>0.019</v>
      </c>
      <c r="I536" s="269"/>
      <c r="J536" s="270">
        <f>ROUND(I536*H536,2)</f>
        <v>0</v>
      </c>
      <c r="K536" s="266" t="s">
        <v>160</v>
      </c>
      <c r="L536" s="271"/>
      <c r="M536" s="272" t="s">
        <v>1</v>
      </c>
      <c r="N536" s="273" t="s">
        <v>43</v>
      </c>
      <c r="O536" s="91"/>
      <c r="P536" s="227">
        <f>O536*H536</f>
        <v>0</v>
      </c>
      <c r="Q536" s="227">
        <v>1</v>
      </c>
      <c r="R536" s="227">
        <f>Q536*H536</f>
        <v>0.019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338</v>
      </c>
      <c r="AT536" s="229" t="s">
        <v>258</v>
      </c>
      <c r="AU536" s="229" t="s">
        <v>88</v>
      </c>
      <c r="AY536" s="17" t="s">
        <v>154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86</v>
      </c>
      <c r="BK536" s="230">
        <f>ROUND(I536*H536,2)</f>
        <v>0</v>
      </c>
      <c r="BL536" s="17" t="s">
        <v>246</v>
      </c>
      <c r="BM536" s="229" t="s">
        <v>788</v>
      </c>
    </row>
    <row r="537" s="14" customFormat="1">
      <c r="A537" s="14"/>
      <c r="B537" s="242"/>
      <c r="C537" s="243"/>
      <c r="D537" s="233" t="s">
        <v>163</v>
      </c>
      <c r="E537" s="243"/>
      <c r="F537" s="245" t="s">
        <v>789</v>
      </c>
      <c r="G537" s="243"/>
      <c r="H537" s="246">
        <v>0.019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2" t="s">
        <v>163</v>
      </c>
      <c r="AU537" s="252" t="s">
        <v>88</v>
      </c>
      <c r="AV537" s="14" t="s">
        <v>88</v>
      </c>
      <c r="AW537" s="14" t="s">
        <v>4</v>
      </c>
      <c r="AX537" s="14" t="s">
        <v>86</v>
      </c>
      <c r="AY537" s="252" t="s">
        <v>154</v>
      </c>
    </row>
    <row r="538" s="2" customFormat="1" ht="24.15" customHeight="1">
      <c r="A538" s="38"/>
      <c r="B538" s="39"/>
      <c r="C538" s="218" t="s">
        <v>790</v>
      </c>
      <c r="D538" s="218" t="s">
        <v>156</v>
      </c>
      <c r="E538" s="219" t="s">
        <v>791</v>
      </c>
      <c r="F538" s="220" t="s">
        <v>792</v>
      </c>
      <c r="G538" s="221" t="s">
        <v>205</v>
      </c>
      <c r="H538" s="222">
        <v>3.8799999999999999</v>
      </c>
      <c r="I538" s="223"/>
      <c r="J538" s="224">
        <f>ROUND(I538*H538,2)</f>
        <v>0</v>
      </c>
      <c r="K538" s="220" t="s">
        <v>160</v>
      </c>
      <c r="L538" s="44"/>
      <c r="M538" s="225" t="s">
        <v>1</v>
      </c>
      <c r="N538" s="226" t="s">
        <v>43</v>
      </c>
      <c r="O538" s="91"/>
      <c r="P538" s="227">
        <f>O538*H538</f>
        <v>0</v>
      </c>
      <c r="Q538" s="227">
        <v>0</v>
      </c>
      <c r="R538" s="227">
        <f>Q538*H538</f>
        <v>0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246</v>
      </c>
      <c r="AT538" s="229" t="s">
        <v>156</v>
      </c>
      <c r="AU538" s="229" t="s">
        <v>88</v>
      </c>
      <c r="AY538" s="17" t="s">
        <v>154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86</v>
      </c>
      <c r="BK538" s="230">
        <f>ROUND(I538*H538,2)</f>
        <v>0</v>
      </c>
      <c r="BL538" s="17" t="s">
        <v>246</v>
      </c>
      <c r="BM538" s="229" t="s">
        <v>793</v>
      </c>
    </row>
    <row r="539" s="13" customFormat="1">
      <c r="A539" s="13"/>
      <c r="B539" s="231"/>
      <c r="C539" s="232"/>
      <c r="D539" s="233" t="s">
        <v>163</v>
      </c>
      <c r="E539" s="234" t="s">
        <v>1</v>
      </c>
      <c r="F539" s="235" t="s">
        <v>794</v>
      </c>
      <c r="G539" s="232"/>
      <c r="H539" s="234" t="s">
        <v>1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1" t="s">
        <v>163</v>
      </c>
      <c r="AU539" s="241" t="s">
        <v>88</v>
      </c>
      <c r="AV539" s="13" t="s">
        <v>86</v>
      </c>
      <c r="AW539" s="13" t="s">
        <v>34</v>
      </c>
      <c r="AX539" s="13" t="s">
        <v>78</v>
      </c>
      <c r="AY539" s="241" t="s">
        <v>154</v>
      </c>
    </row>
    <row r="540" s="14" customFormat="1">
      <c r="A540" s="14"/>
      <c r="B540" s="242"/>
      <c r="C540" s="243"/>
      <c r="D540" s="233" t="s">
        <v>163</v>
      </c>
      <c r="E540" s="244" t="s">
        <v>1</v>
      </c>
      <c r="F540" s="245" t="s">
        <v>795</v>
      </c>
      <c r="G540" s="243"/>
      <c r="H540" s="246">
        <v>3.8799999999999999</v>
      </c>
      <c r="I540" s="247"/>
      <c r="J540" s="243"/>
      <c r="K540" s="243"/>
      <c r="L540" s="248"/>
      <c r="M540" s="249"/>
      <c r="N540" s="250"/>
      <c r="O540" s="250"/>
      <c r="P540" s="250"/>
      <c r="Q540" s="250"/>
      <c r="R540" s="250"/>
      <c r="S540" s="250"/>
      <c r="T540" s="25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2" t="s">
        <v>163</v>
      </c>
      <c r="AU540" s="252" t="s">
        <v>88</v>
      </c>
      <c r="AV540" s="14" t="s">
        <v>88</v>
      </c>
      <c r="AW540" s="14" t="s">
        <v>34</v>
      </c>
      <c r="AX540" s="14" t="s">
        <v>86</v>
      </c>
      <c r="AY540" s="252" t="s">
        <v>154</v>
      </c>
    </row>
    <row r="541" s="2" customFormat="1" ht="16.5" customHeight="1">
      <c r="A541" s="38"/>
      <c r="B541" s="39"/>
      <c r="C541" s="264" t="s">
        <v>796</v>
      </c>
      <c r="D541" s="264" t="s">
        <v>258</v>
      </c>
      <c r="E541" s="265" t="s">
        <v>786</v>
      </c>
      <c r="F541" s="266" t="s">
        <v>787</v>
      </c>
      <c r="G541" s="267" t="s">
        <v>180</v>
      </c>
      <c r="H541" s="268">
        <v>0.001</v>
      </c>
      <c r="I541" s="269"/>
      <c r="J541" s="270">
        <f>ROUND(I541*H541,2)</f>
        <v>0</v>
      </c>
      <c r="K541" s="266" t="s">
        <v>160</v>
      </c>
      <c r="L541" s="271"/>
      <c r="M541" s="272" t="s">
        <v>1</v>
      </c>
      <c r="N541" s="273" t="s">
        <v>43</v>
      </c>
      <c r="O541" s="91"/>
      <c r="P541" s="227">
        <f>O541*H541</f>
        <v>0</v>
      </c>
      <c r="Q541" s="227">
        <v>1</v>
      </c>
      <c r="R541" s="227">
        <f>Q541*H541</f>
        <v>0.001</v>
      </c>
      <c r="S541" s="227">
        <v>0</v>
      </c>
      <c r="T541" s="228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9" t="s">
        <v>338</v>
      </c>
      <c r="AT541" s="229" t="s">
        <v>258</v>
      </c>
      <c r="AU541" s="229" t="s">
        <v>88</v>
      </c>
      <c r="AY541" s="17" t="s">
        <v>154</v>
      </c>
      <c r="BE541" s="230">
        <f>IF(N541="základní",J541,0)</f>
        <v>0</v>
      </c>
      <c r="BF541" s="230">
        <f>IF(N541="snížená",J541,0)</f>
        <v>0</v>
      </c>
      <c r="BG541" s="230">
        <f>IF(N541="zákl. přenesená",J541,0)</f>
        <v>0</v>
      </c>
      <c r="BH541" s="230">
        <f>IF(N541="sníž. přenesená",J541,0)</f>
        <v>0</v>
      </c>
      <c r="BI541" s="230">
        <f>IF(N541="nulová",J541,0)</f>
        <v>0</v>
      </c>
      <c r="BJ541" s="17" t="s">
        <v>86</v>
      </c>
      <c r="BK541" s="230">
        <f>ROUND(I541*H541,2)</f>
        <v>0</v>
      </c>
      <c r="BL541" s="17" t="s">
        <v>246</v>
      </c>
      <c r="BM541" s="229" t="s">
        <v>797</v>
      </c>
    </row>
    <row r="542" s="14" customFormat="1">
      <c r="A542" s="14"/>
      <c r="B542" s="242"/>
      <c r="C542" s="243"/>
      <c r="D542" s="233" t="s">
        <v>163</v>
      </c>
      <c r="E542" s="243"/>
      <c r="F542" s="245" t="s">
        <v>798</v>
      </c>
      <c r="G542" s="243"/>
      <c r="H542" s="246">
        <v>0.001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163</v>
      </c>
      <c r="AU542" s="252" t="s">
        <v>88</v>
      </c>
      <c r="AV542" s="14" t="s">
        <v>88</v>
      </c>
      <c r="AW542" s="14" t="s">
        <v>4</v>
      </c>
      <c r="AX542" s="14" t="s">
        <v>86</v>
      </c>
      <c r="AY542" s="252" t="s">
        <v>154</v>
      </c>
    </row>
    <row r="543" s="2" customFormat="1" ht="24.15" customHeight="1">
      <c r="A543" s="38"/>
      <c r="B543" s="39"/>
      <c r="C543" s="218" t="s">
        <v>799</v>
      </c>
      <c r="D543" s="218" t="s">
        <v>156</v>
      </c>
      <c r="E543" s="219" t="s">
        <v>800</v>
      </c>
      <c r="F543" s="220" t="s">
        <v>801</v>
      </c>
      <c r="G543" s="221" t="s">
        <v>205</v>
      </c>
      <c r="H543" s="222">
        <v>64.180000000000007</v>
      </c>
      <c r="I543" s="223"/>
      <c r="J543" s="224">
        <f>ROUND(I543*H543,2)</f>
        <v>0</v>
      </c>
      <c r="K543" s="220" t="s">
        <v>160</v>
      </c>
      <c r="L543" s="44"/>
      <c r="M543" s="225" t="s">
        <v>1</v>
      </c>
      <c r="N543" s="226" t="s">
        <v>43</v>
      </c>
      <c r="O543" s="91"/>
      <c r="P543" s="227">
        <f>O543*H543</f>
        <v>0</v>
      </c>
      <c r="Q543" s="227">
        <v>0.00039825</v>
      </c>
      <c r="R543" s="227">
        <f>Q543*H543</f>
        <v>0.025559685000000002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246</v>
      </c>
      <c r="AT543" s="229" t="s">
        <v>156</v>
      </c>
      <c r="AU543" s="229" t="s">
        <v>88</v>
      </c>
      <c r="AY543" s="17" t="s">
        <v>154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86</v>
      </c>
      <c r="BK543" s="230">
        <f>ROUND(I543*H543,2)</f>
        <v>0</v>
      </c>
      <c r="BL543" s="17" t="s">
        <v>246</v>
      </c>
      <c r="BM543" s="229" t="s">
        <v>802</v>
      </c>
    </row>
    <row r="544" s="13" customFormat="1">
      <c r="A544" s="13"/>
      <c r="B544" s="231"/>
      <c r="C544" s="232"/>
      <c r="D544" s="233" t="s">
        <v>163</v>
      </c>
      <c r="E544" s="234" t="s">
        <v>1</v>
      </c>
      <c r="F544" s="235" t="s">
        <v>164</v>
      </c>
      <c r="G544" s="232"/>
      <c r="H544" s="234" t="s">
        <v>1</v>
      </c>
      <c r="I544" s="236"/>
      <c r="J544" s="232"/>
      <c r="K544" s="232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163</v>
      </c>
      <c r="AU544" s="241" t="s">
        <v>88</v>
      </c>
      <c r="AV544" s="13" t="s">
        <v>86</v>
      </c>
      <c r="AW544" s="13" t="s">
        <v>34</v>
      </c>
      <c r="AX544" s="13" t="s">
        <v>78</v>
      </c>
      <c r="AY544" s="241" t="s">
        <v>154</v>
      </c>
    </row>
    <row r="545" s="14" customFormat="1">
      <c r="A545" s="14"/>
      <c r="B545" s="242"/>
      <c r="C545" s="243"/>
      <c r="D545" s="233" t="s">
        <v>163</v>
      </c>
      <c r="E545" s="244" t="s">
        <v>1</v>
      </c>
      <c r="F545" s="245" t="s">
        <v>784</v>
      </c>
      <c r="G545" s="243"/>
      <c r="H545" s="246">
        <v>64.180000000000007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2" t="s">
        <v>163</v>
      </c>
      <c r="AU545" s="252" t="s">
        <v>88</v>
      </c>
      <c r="AV545" s="14" t="s">
        <v>88</v>
      </c>
      <c r="AW545" s="14" t="s">
        <v>34</v>
      </c>
      <c r="AX545" s="14" t="s">
        <v>86</v>
      </c>
      <c r="AY545" s="252" t="s">
        <v>154</v>
      </c>
    </row>
    <row r="546" s="2" customFormat="1" ht="49.05" customHeight="1">
      <c r="A546" s="38"/>
      <c r="B546" s="39"/>
      <c r="C546" s="264" t="s">
        <v>803</v>
      </c>
      <c r="D546" s="264" t="s">
        <v>258</v>
      </c>
      <c r="E546" s="265" t="s">
        <v>804</v>
      </c>
      <c r="F546" s="266" t="s">
        <v>805</v>
      </c>
      <c r="G546" s="267" t="s">
        <v>205</v>
      </c>
      <c r="H546" s="268">
        <v>73.807000000000002</v>
      </c>
      <c r="I546" s="269"/>
      <c r="J546" s="270">
        <f>ROUND(I546*H546,2)</f>
        <v>0</v>
      </c>
      <c r="K546" s="266" t="s">
        <v>160</v>
      </c>
      <c r="L546" s="271"/>
      <c r="M546" s="272" t="s">
        <v>1</v>
      </c>
      <c r="N546" s="273" t="s">
        <v>43</v>
      </c>
      <c r="O546" s="91"/>
      <c r="P546" s="227">
        <f>O546*H546</f>
        <v>0</v>
      </c>
      <c r="Q546" s="227">
        <v>0.0053</v>
      </c>
      <c r="R546" s="227">
        <f>Q546*H546</f>
        <v>0.3911771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338</v>
      </c>
      <c r="AT546" s="229" t="s">
        <v>258</v>
      </c>
      <c r="AU546" s="229" t="s">
        <v>88</v>
      </c>
      <c r="AY546" s="17" t="s">
        <v>154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86</v>
      </c>
      <c r="BK546" s="230">
        <f>ROUND(I546*H546,2)</f>
        <v>0</v>
      </c>
      <c r="BL546" s="17" t="s">
        <v>246</v>
      </c>
      <c r="BM546" s="229" t="s">
        <v>806</v>
      </c>
    </row>
    <row r="547" s="14" customFormat="1">
      <c r="A547" s="14"/>
      <c r="B547" s="242"/>
      <c r="C547" s="243"/>
      <c r="D547" s="233" t="s">
        <v>163</v>
      </c>
      <c r="E547" s="243"/>
      <c r="F547" s="245" t="s">
        <v>807</v>
      </c>
      <c r="G547" s="243"/>
      <c r="H547" s="246">
        <v>73.807000000000002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2" t="s">
        <v>163</v>
      </c>
      <c r="AU547" s="252" t="s">
        <v>88</v>
      </c>
      <c r="AV547" s="14" t="s">
        <v>88</v>
      </c>
      <c r="AW547" s="14" t="s">
        <v>4</v>
      </c>
      <c r="AX547" s="14" t="s">
        <v>86</v>
      </c>
      <c r="AY547" s="252" t="s">
        <v>154</v>
      </c>
    </row>
    <row r="548" s="2" customFormat="1" ht="24.15" customHeight="1">
      <c r="A548" s="38"/>
      <c r="B548" s="39"/>
      <c r="C548" s="218" t="s">
        <v>808</v>
      </c>
      <c r="D548" s="218" t="s">
        <v>156</v>
      </c>
      <c r="E548" s="219" t="s">
        <v>809</v>
      </c>
      <c r="F548" s="220" t="s">
        <v>810</v>
      </c>
      <c r="G548" s="221" t="s">
        <v>205</v>
      </c>
      <c r="H548" s="222">
        <v>3.8799999999999999</v>
      </c>
      <c r="I548" s="223"/>
      <c r="J548" s="224">
        <f>ROUND(I548*H548,2)</f>
        <v>0</v>
      </c>
      <c r="K548" s="220" t="s">
        <v>160</v>
      </c>
      <c r="L548" s="44"/>
      <c r="M548" s="225" t="s">
        <v>1</v>
      </c>
      <c r="N548" s="226" t="s">
        <v>43</v>
      </c>
      <c r="O548" s="91"/>
      <c r="P548" s="227">
        <f>O548*H548</f>
        <v>0</v>
      </c>
      <c r="Q548" s="227">
        <v>0.00039825</v>
      </c>
      <c r="R548" s="227">
        <f>Q548*H548</f>
        <v>0.00154521</v>
      </c>
      <c r="S548" s="227">
        <v>0</v>
      </c>
      <c r="T548" s="228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246</v>
      </c>
      <c r="AT548" s="229" t="s">
        <v>156</v>
      </c>
      <c r="AU548" s="229" t="s">
        <v>88</v>
      </c>
      <c r="AY548" s="17" t="s">
        <v>154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86</v>
      </c>
      <c r="BK548" s="230">
        <f>ROUND(I548*H548,2)</f>
        <v>0</v>
      </c>
      <c r="BL548" s="17" t="s">
        <v>246</v>
      </c>
      <c r="BM548" s="229" t="s">
        <v>811</v>
      </c>
    </row>
    <row r="549" s="2" customFormat="1" ht="49.05" customHeight="1">
      <c r="A549" s="38"/>
      <c r="B549" s="39"/>
      <c r="C549" s="264" t="s">
        <v>812</v>
      </c>
      <c r="D549" s="264" t="s">
        <v>258</v>
      </c>
      <c r="E549" s="265" t="s">
        <v>804</v>
      </c>
      <c r="F549" s="266" t="s">
        <v>805</v>
      </c>
      <c r="G549" s="267" t="s">
        <v>205</v>
      </c>
      <c r="H549" s="268">
        <v>4.6559999999999997</v>
      </c>
      <c r="I549" s="269"/>
      <c r="J549" s="270">
        <f>ROUND(I549*H549,2)</f>
        <v>0</v>
      </c>
      <c r="K549" s="266" t="s">
        <v>160</v>
      </c>
      <c r="L549" s="271"/>
      <c r="M549" s="272" t="s">
        <v>1</v>
      </c>
      <c r="N549" s="273" t="s">
        <v>43</v>
      </c>
      <c r="O549" s="91"/>
      <c r="P549" s="227">
        <f>O549*H549</f>
        <v>0</v>
      </c>
      <c r="Q549" s="227">
        <v>0.0053</v>
      </c>
      <c r="R549" s="227">
        <f>Q549*H549</f>
        <v>0.024676799999999999</v>
      </c>
      <c r="S549" s="227">
        <v>0</v>
      </c>
      <c r="T549" s="228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9" t="s">
        <v>338</v>
      </c>
      <c r="AT549" s="229" t="s">
        <v>258</v>
      </c>
      <c r="AU549" s="229" t="s">
        <v>88</v>
      </c>
      <c r="AY549" s="17" t="s">
        <v>154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86</v>
      </c>
      <c r="BK549" s="230">
        <f>ROUND(I549*H549,2)</f>
        <v>0</v>
      </c>
      <c r="BL549" s="17" t="s">
        <v>246</v>
      </c>
      <c r="BM549" s="229" t="s">
        <v>813</v>
      </c>
    </row>
    <row r="550" s="14" customFormat="1">
      <c r="A550" s="14"/>
      <c r="B550" s="242"/>
      <c r="C550" s="243"/>
      <c r="D550" s="233" t="s">
        <v>163</v>
      </c>
      <c r="E550" s="243"/>
      <c r="F550" s="245" t="s">
        <v>814</v>
      </c>
      <c r="G550" s="243"/>
      <c r="H550" s="246">
        <v>4.6559999999999997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163</v>
      </c>
      <c r="AU550" s="252" t="s">
        <v>88</v>
      </c>
      <c r="AV550" s="14" t="s">
        <v>88</v>
      </c>
      <c r="AW550" s="14" t="s">
        <v>4</v>
      </c>
      <c r="AX550" s="14" t="s">
        <v>86</v>
      </c>
      <c r="AY550" s="252" t="s">
        <v>154</v>
      </c>
    </row>
    <row r="551" s="2" customFormat="1" ht="37.8" customHeight="1">
      <c r="A551" s="38"/>
      <c r="B551" s="39"/>
      <c r="C551" s="218" t="s">
        <v>815</v>
      </c>
      <c r="D551" s="218" t="s">
        <v>156</v>
      </c>
      <c r="E551" s="219" t="s">
        <v>816</v>
      </c>
      <c r="F551" s="220" t="s">
        <v>817</v>
      </c>
      <c r="G551" s="221" t="s">
        <v>205</v>
      </c>
      <c r="H551" s="222">
        <v>138.41399999999999</v>
      </c>
      <c r="I551" s="223"/>
      <c r="J551" s="224">
        <f>ROUND(I551*H551,2)</f>
        <v>0</v>
      </c>
      <c r="K551" s="220" t="s">
        <v>506</v>
      </c>
      <c r="L551" s="44"/>
      <c r="M551" s="225" t="s">
        <v>1</v>
      </c>
      <c r="N551" s="226" t="s">
        <v>43</v>
      </c>
      <c r="O551" s="91"/>
      <c r="P551" s="227">
        <f>O551*H551</f>
        <v>0</v>
      </c>
      <c r="Q551" s="227">
        <v>0.0035000000000000001</v>
      </c>
      <c r="R551" s="227">
        <f>Q551*H551</f>
        <v>0.48444899999999996</v>
      </c>
      <c r="S551" s="227">
        <v>0</v>
      </c>
      <c r="T551" s="228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9" t="s">
        <v>246</v>
      </c>
      <c r="AT551" s="229" t="s">
        <v>156</v>
      </c>
      <c r="AU551" s="229" t="s">
        <v>88</v>
      </c>
      <c r="AY551" s="17" t="s">
        <v>154</v>
      </c>
      <c r="BE551" s="230">
        <f>IF(N551="základní",J551,0)</f>
        <v>0</v>
      </c>
      <c r="BF551" s="230">
        <f>IF(N551="snížená",J551,0)</f>
        <v>0</v>
      </c>
      <c r="BG551" s="230">
        <f>IF(N551="zákl. přenesená",J551,0)</f>
        <v>0</v>
      </c>
      <c r="BH551" s="230">
        <f>IF(N551="sníž. přenesená",J551,0)</f>
        <v>0</v>
      </c>
      <c r="BI551" s="230">
        <f>IF(N551="nulová",J551,0)</f>
        <v>0</v>
      </c>
      <c r="BJ551" s="17" t="s">
        <v>86</v>
      </c>
      <c r="BK551" s="230">
        <f>ROUND(I551*H551,2)</f>
        <v>0</v>
      </c>
      <c r="BL551" s="17" t="s">
        <v>246</v>
      </c>
      <c r="BM551" s="229" t="s">
        <v>818</v>
      </c>
    </row>
    <row r="552" s="13" customFormat="1">
      <c r="A552" s="13"/>
      <c r="B552" s="231"/>
      <c r="C552" s="232"/>
      <c r="D552" s="233" t="s">
        <v>163</v>
      </c>
      <c r="E552" s="234" t="s">
        <v>1</v>
      </c>
      <c r="F552" s="235" t="s">
        <v>193</v>
      </c>
      <c r="G552" s="232"/>
      <c r="H552" s="234" t="s">
        <v>1</v>
      </c>
      <c r="I552" s="236"/>
      <c r="J552" s="232"/>
      <c r="K552" s="232"/>
      <c r="L552" s="237"/>
      <c r="M552" s="238"/>
      <c r="N552" s="239"/>
      <c r="O552" s="239"/>
      <c r="P552" s="239"/>
      <c r="Q552" s="239"/>
      <c r="R552" s="239"/>
      <c r="S552" s="239"/>
      <c r="T552" s="24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1" t="s">
        <v>163</v>
      </c>
      <c r="AU552" s="241" t="s">
        <v>88</v>
      </c>
      <c r="AV552" s="13" t="s">
        <v>86</v>
      </c>
      <c r="AW552" s="13" t="s">
        <v>34</v>
      </c>
      <c r="AX552" s="13" t="s">
        <v>78</v>
      </c>
      <c r="AY552" s="241" t="s">
        <v>154</v>
      </c>
    </row>
    <row r="553" s="13" customFormat="1">
      <c r="A553" s="13"/>
      <c r="B553" s="231"/>
      <c r="C553" s="232"/>
      <c r="D553" s="233" t="s">
        <v>163</v>
      </c>
      <c r="E553" s="234" t="s">
        <v>1</v>
      </c>
      <c r="F553" s="235" t="s">
        <v>819</v>
      </c>
      <c r="G553" s="232"/>
      <c r="H553" s="234" t="s">
        <v>1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163</v>
      </c>
      <c r="AU553" s="241" t="s">
        <v>88</v>
      </c>
      <c r="AV553" s="13" t="s">
        <v>86</v>
      </c>
      <c r="AW553" s="13" t="s">
        <v>34</v>
      </c>
      <c r="AX553" s="13" t="s">
        <v>78</v>
      </c>
      <c r="AY553" s="241" t="s">
        <v>154</v>
      </c>
    </row>
    <row r="554" s="14" customFormat="1">
      <c r="A554" s="14"/>
      <c r="B554" s="242"/>
      <c r="C554" s="243"/>
      <c r="D554" s="233" t="s">
        <v>163</v>
      </c>
      <c r="E554" s="244" t="s">
        <v>1</v>
      </c>
      <c r="F554" s="245" t="s">
        <v>820</v>
      </c>
      <c r="G554" s="243"/>
      <c r="H554" s="246">
        <v>8.2400000000000002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163</v>
      </c>
      <c r="AU554" s="252" t="s">
        <v>88</v>
      </c>
      <c r="AV554" s="14" t="s">
        <v>88</v>
      </c>
      <c r="AW554" s="14" t="s">
        <v>34</v>
      </c>
      <c r="AX554" s="14" t="s">
        <v>78</v>
      </c>
      <c r="AY554" s="252" t="s">
        <v>154</v>
      </c>
    </row>
    <row r="555" s="14" customFormat="1">
      <c r="A555" s="14"/>
      <c r="B555" s="242"/>
      <c r="C555" s="243"/>
      <c r="D555" s="233" t="s">
        <v>163</v>
      </c>
      <c r="E555" s="244" t="s">
        <v>1</v>
      </c>
      <c r="F555" s="245" t="s">
        <v>821</v>
      </c>
      <c r="G555" s="243"/>
      <c r="H555" s="246">
        <v>1.8360000000000001</v>
      </c>
      <c r="I555" s="247"/>
      <c r="J555" s="243"/>
      <c r="K555" s="243"/>
      <c r="L555" s="248"/>
      <c r="M555" s="249"/>
      <c r="N555" s="250"/>
      <c r="O555" s="250"/>
      <c r="P555" s="250"/>
      <c r="Q555" s="250"/>
      <c r="R555" s="250"/>
      <c r="S555" s="250"/>
      <c r="T555" s="25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2" t="s">
        <v>163</v>
      </c>
      <c r="AU555" s="252" t="s">
        <v>88</v>
      </c>
      <c r="AV555" s="14" t="s">
        <v>88</v>
      </c>
      <c r="AW555" s="14" t="s">
        <v>34</v>
      </c>
      <c r="AX555" s="14" t="s">
        <v>78</v>
      </c>
      <c r="AY555" s="252" t="s">
        <v>154</v>
      </c>
    </row>
    <row r="556" s="13" customFormat="1">
      <c r="A556" s="13"/>
      <c r="B556" s="231"/>
      <c r="C556" s="232"/>
      <c r="D556" s="233" t="s">
        <v>163</v>
      </c>
      <c r="E556" s="234" t="s">
        <v>1</v>
      </c>
      <c r="F556" s="235" t="s">
        <v>822</v>
      </c>
      <c r="G556" s="232"/>
      <c r="H556" s="234" t="s">
        <v>1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1" t="s">
        <v>163</v>
      </c>
      <c r="AU556" s="241" t="s">
        <v>88</v>
      </c>
      <c r="AV556" s="13" t="s">
        <v>86</v>
      </c>
      <c r="AW556" s="13" t="s">
        <v>34</v>
      </c>
      <c r="AX556" s="13" t="s">
        <v>78</v>
      </c>
      <c r="AY556" s="241" t="s">
        <v>154</v>
      </c>
    </row>
    <row r="557" s="14" customFormat="1">
      <c r="A557" s="14"/>
      <c r="B557" s="242"/>
      <c r="C557" s="243"/>
      <c r="D557" s="233" t="s">
        <v>163</v>
      </c>
      <c r="E557" s="244" t="s">
        <v>1</v>
      </c>
      <c r="F557" s="245" t="s">
        <v>823</v>
      </c>
      <c r="G557" s="243"/>
      <c r="H557" s="246">
        <v>8.4000000000000004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163</v>
      </c>
      <c r="AU557" s="252" t="s">
        <v>88</v>
      </c>
      <c r="AV557" s="14" t="s">
        <v>88</v>
      </c>
      <c r="AW557" s="14" t="s">
        <v>34</v>
      </c>
      <c r="AX557" s="14" t="s">
        <v>78</v>
      </c>
      <c r="AY557" s="252" t="s">
        <v>154</v>
      </c>
    </row>
    <row r="558" s="14" customFormat="1">
      <c r="A558" s="14"/>
      <c r="B558" s="242"/>
      <c r="C558" s="243"/>
      <c r="D558" s="233" t="s">
        <v>163</v>
      </c>
      <c r="E558" s="244" t="s">
        <v>1</v>
      </c>
      <c r="F558" s="245" t="s">
        <v>824</v>
      </c>
      <c r="G558" s="243"/>
      <c r="H558" s="246">
        <v>1.8480000000000001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2" t="s">
        <v>163</v>
      </c>
      <c r="AU558" s="252" t="s">
        <v>88</v>
      </c>
      <c r="AV558" s="14" t="s">
        <v>88</v>
      </c>
      <c r="AW558" s="14" t="s">
        <v>34</v>
      </c>
      <c r="AX558" s="14" t="s">
        <v>78</v>
      </c>
      <c r="AY558" s="252" t="s">
        <v>154</v>
      </c>
    </row>
    <row r="559" s="13" customFormat="1">
      <c r="A559" s="13"/>
      <c r="B559" s="231"/>
      <c r="C559" s="232"/>
      <c r="D559" s="233" t="s">
        <v>163</v>
      </c>
      <c r="E559" s="234" t="s">
        <v>1</v>
      </c>
      <c r="F559" s="235" t="s">
        <v>302</v>
      </c>
      <c r="G559" s="232"/>
      <c r="H559" s="234" t="s">
        <v>1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163</v>
      </c>
      <c r="AU559" s="241" t="s">
        <v>88</v>
      </c>
      <c r="AV559" s="13" t="s">
        <v>86</v>
      </c>
      <c r="AW559" s="13" t="s">
        <v>34</v>
      </c>
      <c r="AX559" s="13" t="s">
        <v>78</v>
      </c>
      <c r="AY559" s="241" t="s">
        <v>154</v>
      </c>
    </row>
    <row r="560" s="13" customFormat="1">
      <c r="A560" s="13"/>
      <c r="B560" s="231"/>
      <c r="C560" s="232"/>
      <c r="D560" s="233" t="s">
        <v>163</v>
      </c>
      <c r="E560" s="234" t="s">
        <v>1</v>
      </c>
      <c r="F560" s="235" t="s">
        <v>825</v>
      </c>
      <c r="G560" s="232"/>
      <c r="H560" s="234" t="s">
        <v>1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163</v>
      </c>
      <c r="AU560" s="241" t="s">
        <v>88</v>
      </c>
      <c r="AV560" s="13" t="s">
        <v>86</v>
      </c>
      <c r="AW560" s="13" t="s">
        <v>34</v>
      </c>
      <c r="AX560" s="13" t="s">
        <v>78</v>
      </c>
      <c r="AY560" s="241" t="s">
        <v>154</v>
      </c>
    </row>
    <row r="561" s="14" customFormat="1">
      <c r="A561" s="14"/>
      <c r="B561" s="242"/>
      <c r="C561" s="243"/>
      <c r="D561" s="233" t="s">
        <v>163</v>
      </c>
      <c r="E561" s="244" t="s">
        <v>1</v>
      </c>
      <c r="F561" s="245" t="s">
        <v>826</v>
      </c>
      <c r="G561" s="243"/>
      <c r="H561" s="246">
        <v>83.030000000000001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163</v>
      </c>
      <c r="AU561" s="252" t="s">
        <v>88</v>
      </c>
      <c r="AV561" s="14" t="s">
        <v>88</v>
      </c>
      <c r="AW561" s="14" t="s">
        <v>34</v>
      </c>
      <c r="AX561" s="14" t="s">
        <v>78</v>
      </c>
      <c r="AY561" s="252" t="s">
        <v>154</v>
      </c>
    </row>
    <row r="562" s="14" customFormat="1">
      <c r="A562" s="14"/>
      <c r="B562" s="242"/>
      <c r="C562" s="243"/>
      <c r="D562" s="233" t="s">
        <v>163</v>
      </c>
      <c r="E562" s="244" t="s">
        <v>1</v>
      </c>
      <c r="F562" s="245" t="s">
        <v>827</v>
      </c>
      <c r="G562" s="243"/>
      <c r="H562" s="246">
        <v>8.8350000000000009</v>
      </c>
      <c r="I562" s="247"/>
      <c r="J562" s="243"/>
      <c r="K562" s="243"/>
      <c r="L562" s="248"/>
      <c r="M562" s="249"/>
      <c r="N562" s="250"/>
      <c r="O562" s="250"/>
      <c r="P562" s="250"/>
      <c r="Q562" s="250"/>
      <c r="R562" s="250"/>
      <c r="S562" s="250"/>
      <c r="T562" s="25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2" t="s">
        <v>163</v>
      </c>
      <c r="AU562" s="252" t="s">
        <v>88</v>
      </c>
      <c r="AV562" s="14" t="s">
        <v>88</v>
      </c>
      <c r="AW562" s="14" t="s">
        <v>34</v>
      </c>
      <c r="AX562" s="14" t="s">
        <v>78</v>
      </c>
      <c r="AY562" s="252" t="s">
        <v>154</v>
      </c>
    </row>
    <row r="563" s="13" customFormat="1">
      <c r="A563" s="13"/>
      <c r="B563" s="231"/>
      <c r="C563" s="232"/>
      <c r="D563" s="233" t="s">
        <v>163</v>
      </c>
      <c r="E563" s="234" t="s">
        <v>1</v>
      </c>
      <c r="F563" s="235" t="s">
        <v>828</v>
      </c>
      <c r="G563" s="232"/>
      <c r="H563" s="234" t="s">
        <v>1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163</v>
      </c>
      <c r="AU563" s="241" t="s">
        <v>88</v>
      </c>
      <c r="AV563" s="13" t="s">
        <v>86</v>
      </c>
      <c r="AW563" s="13" t="s">
        <v>34</v>
      </c>
      <c r="AX563" s="13" t="s">
        <v>78</v>
      </c>
      <c r="AY563" s="241" t="s">
        <v>154</v>
      </c>
    </row>
    <row r="564" s="14" customFormat="1">
      <c r="A564" s="14"/>
      <c r="B564" s="242"/>
      <c r="C564" s="243"/>
      <c r="D564" s="233" t="s">
        <v>163</v>
      </c>
      <c r="E564" s="244" t="s">
        <v>1</v>
      </c>
      <c r="F564" s="245" t="s">
        <v>829</v>
      </c>
      <c r="G564" s="243"/>
      <c r="H564" s="246">
        <v>7.5999999999999996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2" t="s">
        <v>163</v>
      </c>
      <c r="AU564" s="252" t="s">
        <v>88</v>
      </c>
      <c r="AV564" s="14" t="s">
        <v>88</v>
      </c>
      <c r="AW564" s="14" t="s">
        <v>34</v>
      </c>
      <c r="AX564" s="14" t="s">
        <v>78</v>
      </c>
      <c r="AY564" s="252" t="s">
        <v>154</v>
      </c>
    </row>
    <row r="565" s="14" customFormat="1">
      <c r="A565" s="14"/>
      <c r="B565" s="242"/>
      <c r="C565" s="243"/>
      <c r="D565" s="233" t="s">
        <v>163</v>
      </c>
      <c r="E565" s="244" t="s">
        <v>1</v>
      </c>
      <c r="F565" s="245" t="s">
        <v>830</v>
      </c>
      <c r="G565" s="243"/>
      <c r="H565" s="246">
        <v>1.3049999999999999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2" t="s">
        <v>163</v>
      </c>
      <c r="AU565" s="252" t="s">
        <v>88</v>
      </c>
      <c r="AV565" s="14" t="s">
        <v>88</v>
      </c>
      <c r="AW565" s="14" t="s">
        <v>34</v>
      </c>
      <c r="AX565" s="14" t="s">
        <v>78</v>
      </c>
      <c r="AY565" s="252" t="s">
        <v>154</v>
      </c>
    </row>
    <row r="566" s="13" customFormat="1">
      <c r="A566" s="13"/>
      <c r="B566" s="231"/>
      <c r="C566" s="232"/>
      <c r="D566" s="233" t="s">
        <v>163</v>
      </c>
      <c r="E566" s="234" t="s">
        <v>1</v>
      </c>
      <c r="F566" s="235" t="s">
        <v>831</v>
      </c>
      <c r="G566" s="232"/>
      <c r="H566" s="234" t="s">
        <v>1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163</v>
      </c>
      <c r="AU566" s="241" t="s">
        <v>88</v>
      </c>
      <c r="AV566" s="13" t="s">
        <v>86</v>
      </c>
      <c r="AW566" s="13" t="s">
        <v>34</v>
      </c>
      <c r="AX566" s="13" t="s">
        <v>78</v>
      </c>
      <c r="AY566" s="241" t="s">
        <v>154</v>
      </c>
    </row>
    <row r="567" s="14" customFormat="1">
      <c r="A567" s="14"/>
      <c r="B567" s="242"/>
      <c r="C567" s="243"/>
      <c r="D567" s="233" t="s">
        <v>163</v>
      </c>
      <c r="E567" s="244" t="s">
        <v>1</v>
      </c>
      <c r="F567" s="245" t="s">
        <v>832</v>
      </c>
      <c r="G567" s="243"/>
      <c r="H567" s="246">
        <v>8.6799999999999997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2" t="s">
        <v>163</v>
      </c>
      <c r="AU567" s="252" t="s">
        <v>88</v>
      </c>
      <c r="AV567" s="14" t="s">
        <v>88</v>
      </c>
      <c r="AW567" s="14" t="s">
        <v>34</v>
      </c>
      <c r="AX567" s="14" t="s">
        <v>78</v>
      </c>
      <c r="AY567" s="252" t="s">
        <v>154</v>
      </c>
    </row>
    <row r="568" s="14" customFormat="1">
      <c r="A568" s="14"/>
      <c r="B568" s="242"/>
      <c r="C568" s="243"/>
      <c r="D568" s="233" t="s">
        <v>163</v>
      </c>
      <c r="E568" s="244" t="s">
        <v>1</v>
      </c>
      <c r="F568" s="245" t="s">
        <v>833</v>
      </c>
      <c r="G568" s="243"/>
      <c r="H568" s="246">
        <v>1.3500000000000001</v>
      </c>
      <c r="I568" s="247"/>
      <c r="J568" s="243"/>
      <c r="K568" s="243"/>
      <c r="L568" s="248"/>
      <c r="M568" s="249"/>
      <c r="N568" s="250"/>
      <c r="O568" s="250"/>
      <c r="P568" s="250"/>
      <c r="Q568" s="250"/>
      <c r="R568" s="250"/>
      <c r="S568" s="250"/>
      <c r="T568" s="25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2" t="s">
        <v>163</v>
      </c>
      <c r="AU568" s="252" t="s">
        <v>88</v>
      </c>
      <c r="AV568" s="14" t="s">
        <v>88</v>
      </c>
      <c r="AW568" s="14" t="s">
        <v>34</v>
      </c>
      <c r="AX568" s="14" t="s">
        <v>78</v>
      </c>
      <c r="AY568" s="252" t="s">
        <v>154</v>
      </c>
    </row>
    <row r="569" s="13" customFormat="1">
      <c r="A569" s="13"/>
      <c r="B569" s="231"/>
      <c r="C569" s="232"/>
      <c r="D569" s="233" t="s">
        <v>163</v>
      </c>
      <c r="E569" s="234" t="s">
        <v>1</v>
      </c>
      <c r="F569" s="235" t="s">
        <v>834</v>
      </c>
      <c r="G569" s="232"/>
      <c r="H569" s="234" t="s">
        <v>1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163</v>
      </c>
      <c r="AU569" s="241" t="s">
        <v>88</v>
      </c>
      <c r="AV569" s="13" t="s">
        <v>86</v>
      </c>
      <c r="AW569" s="13" t="s">
        <v>34</v>
      </c>
      <c r="AX569" s="13" t="s">
        <v>78</v>
      </c>
      <c r="AY569" s="241" t="s">
        <v>154</v>
      </c>
    </row>
    <row r="570" s="14" customFormat="1">
      <c r="A570" s="14"/>
      <c r="B570" s="242"/>
      <c r="C570" s="243"/>
      <c r="D570" s="233" t="s">
        <v>163</v>
      </c>
      <c r="E570" s="244" t="s">
        <v>1</v>
      </c>
      <c r="F570" s="245" t="s">
        <v>835</v>
      </c>
      <c r="G570" s="243"/>
      <c r="H570" s="246">
        <v>5.9100000000000001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2" t="s">
        <v>163</v>
      </c>
      <c r="AU570" s="252" t="s">
        <v>88</v>
      </c>
      <c r="AV570" s="14" t="s">
        <v>88</v>
      </c>
      <c r="AW570" s="14" t="s">
        <v>34</v>
      </c>
      <c r="AX570" s="14" t="s">
        <v>78</v>
      </c>
      <c r="AY570" s="252" t="s">
        <v>154</v>
      </c>
    </row>
    <row r="571" s="14" customFormat="1">
      <c r="A571" s="14"/>
      <c r="B571" s="242"/>
      <c r="C571" s="243"/>
      <c r="D571" s="233" t="s">
        <v>163</v>
      </c>
      <c r="E571" s="244" t="s">
        <v>1</v>
      </c>
      <c r="F571" s="245" t="s">
        <v>836</v>
      </c>
      <c r="G571" s="243"/>
      <c r="H571" s="246">
        <v>1.3799999999999999</v>
      </c>
      <c r="I571" s="247"/>
      <c r="J571" s="243"/>
      <c r="K571" s="243"/>
      <c r="L571" s="248"/>
      <c r="M571" s="249"/>
      <c r="N571" s="250"/>
      <c r="O571" s="250"/>
      <c r="P571" s="250"/>
      <c r="Q571" s="250"/>
      <c r="R571" s="250"/>
      <c r="S571" s="250"/>
      <c r="T571" s="25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2" t="s">
        <v>163</v>
      </c>
      <c r="AU571" s="252" t="s">
        <v>88</v>
      </c>
      <c r="AV571" s="14" t="s">
        <v>88</v>
      </c>
      <c r="AW571" s="14" t="s">
        <v>34</v>
      </c>
      <c r="AX571" s="14" t="s">
        <v>78</v>
      </c>
      <c r="AY571" s="252" t="s">
        <v>154</v>
      </c>
    </row>
    <row r="572" s="15" customFormat="1">
      <c r="A572" s="15"/>
      <c r="B572" s="253"/>
      <c r="C572" s="254"/>
      <c r="D572" s="233" t="s">
        <v>163</v>
      </c>
      <c r="E572" s="255" t="s">
        <v>1</v>
      </c>
      <c r="F572" s="256" t="s">
        <v>201</v>
      </c>
      <c r="G572" s="254"/>
      <c r="H572" s="257">
        <v>138.41399999999999</v>
      </c>
      <c r="I572" s="258"/>
      <c r="J572" s="254"/>
      <c r="K572" s="254"/>
      <c r="L572" s="259"/>
      <c r="M572" s="260"/>
      <c r="N572" s="261"/>
      <c r="O572" s="261"/>
      <c r="P572" s="261"/>
      <c r="Q572" s="261"/>
      <c r="R572" s="261"/>
      <c r="S572" s="261"/>
      <c r="T572" s="262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3" t="s">
        <v>163</v>
      </c>
      <c r="AU572" s="263" t="s">
        <v>88</v>
      </c>
      <c r="AV572" s="15" t="s">
        <v>161</v>
      </c>
      <c r="AW572" s="15" t="s">
        <v>34</v>
      </c>
      <c r="AX572" s="15" t="s">
        <v>86</v>
      </c>
      <c r="AY572" s="263" t="s">
        <v>154</v>
      </c>
    </row>
    <row r="573" s="2" customFormat="1" ht="24.15" customHeight="1">
      <c r="A573" s="38"/>
      <c r="B573" s="39"/>
      <c r="C573" s="218" t="s">
        <v>837</v>
      </c>
      <c r="D573" s="218" t="s">
        <v>156</v>
      </c>
      <c r="E573" s="219" t="s">
        <v>838</v>
      </c>
      <c r="F573" s="220" t="s">
        <v>839</v>
      </c>
      <c r="G573" s="221" t="s">
        <v>180</v>
      </c>
      <c r="H573" s="222">
        <v>0.94699999999999995</v>
      </c>
      <c r="I573" s="223"/>
      <c r="J573" s="224">
        <f>ROUND(I573*H573,2)</f>
        <v>0</v>
      </c>
      <c r="K573" s="220" t="s">
        <v>160</v>
      </c>
      <c r="L573" s="44"/>
      <c r="M573" s="225" t="s">
        <v>1</v>
      </c>
      <c r="N573" s="226" t="s">
        <v>43</v>
      </c>
      <c r="O573" s="91"/>
      <c r="P573" s="227">
        <f>O573*H573</f>
        <v>0</v>
      </c>
      <c r="Q573" s="227">
        <v>0</v>
      </c>
      <c r="R573" s="227">
        <f>Q573*H573</f>
        <v>0</v>
      </c>
      <c r="S573" s="227">
        <v>0</v>
      </c>
      <c r="T573" s="228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9" t="s">
        <v>246</v>
      </c>
      <c r="AT573" s="229" t="s">
        <v>156</v>
      </c>
      <c r="AU573" s="229" t="s">
        <v>88</v>
      </c>
      <c r="AY573" s="17" t="s">
        <v>154</v>
      </c>
      <c r="BE573" s="230">
        <f>IF(N573="základní",J573,0)</f>
        <v>0</v>
      </c>
      <c r="BF573" s="230">
        <f>IF(N573="snížená",J573,0)</f>
        <v>0</v>
      </c>
      <c r="BG573" s="230">
        <f>IF(N573="zákl. přenesená",J573,0)</f>
        <v>0</v>
      </c>
      <c r="BH573" s="230">
        <f>IF(N573="sníž. přenesená",J573,0)</f>
        <v>0</v>
      </c>
      <c r="BI573" s="230">
        <f>IF(N573="nulová",J573,0)</f>
        <v>0</v>
      </c>
      <c r="BJ573" s="17" t="s">
        <v>86</v>
      </c>
      <c r="BK573" s="230">
        <f>ROUND(I573*H573,2)</f>
        <v>0</v>
      </c>
      <c r="BL573" s="17" t="s">
        <v>246</v>
      </c>
      <c r="BM573" s="229" t="s">
        <v>840</v>
      </c>
    </row>
    <row r="574" s="12" customFormat="1" ht="22.8" customHeight="1">
      <c r="A574" s="12"/>
      <c r="B574" s="202"/>
      <c r="C574" s="203"/>
      <c r="D574" s="204" t="s">
        <v>77</v>
      </c>
      <c r="E574" s="216" t="s">
        <v>841</v>
      </c>
      <c r="F574" s="216" t="s">
        <v>842</v>
      </c>
      <c r="G574" s="203"/>
      <c r="H574" s="203"/>
      <c r="I574" s="206"/>
      <c r="J574" s="217">
        <f>BK574</f>
        <v>0</v>
      </c>
      <c r="K574" s="203"/>
      <c r="L574" s="208"/>
      <c r="M574" s="209"/>
      <c r="N574" s="210"/>
      <c r="O574" s="210"/>
      <c r="P574" s="211">
        <f>SUM(P575:P692)</f>
        <v>0</v>
      </c>
      <c r="Q574" s="210"/>
      <c r="R574" s="211">
        <f>SUM(R575:R692)</f>
        <v>2.9723318400000003</v>
      </c>
      <c r="S574" s="210"/>
      <c r="T574" s="212">
        <f>SUM(T575:T692)</f>
        <v>0.99979499999999999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3" t="s">
        <v>88</v>
      </c>
      <c r="AT574" s="214" t="s">
        <v>77</v>
      </c>
      <c r="AU574" s="214" t="s">
        <v>86</v>
      </c>
      <c r="AY574" s="213" t="s">
        <v>154</v>
      </c>
      <c r="BK574" s="215">
        <f>SUM(BK575:BK692)</f>
        <v>0</v>
      </c>
    </row>
    <row r="575" s="2" customFormat="1" ht="24.15" customHeight="1">
      <c r="A575" s="38"/>
      <c r="B575" s="39"/>
      <c r="C575" s="218" t="s">
        <v>843</v>
      </c>
      <c r="D575" s="218" t="s">
        <v>156</v>
      </c>
      <c r="E575" s="219" t="s">
        <v>844</v>
      </c>
      <c r="F575" s="220" t="s">
        <v>845</v>
      </c>
      <c r="G575" s="221" t="s">
        <v>205</v>
      </c>
      <c r="H575" s="222">
        <v>28.079999999999998</v>
      </c>
      <c r="I575" s="223"/>
      <c r="J575" s="224">
        <f>ROUND(I575*H575,2)</f>
        <v>0</v>
      </c>
      <c r="K575" s="220" t="s">
        <v>160</v>
      </c>
      <c r="L575" s="44"/>
      <c r="M575" s="225" t="s">
        <v>1</v>
      </c>
      <c r="N575" s="226" t="s">
        <v>43</v>
      </c>
      <c r="O575" s="91"/>
      <c r="P575" s="227">
        <f>O575*H575</f>
        <v>0</v>
      </c>
      <c r="Q575" s="227">
        <v>0</v>
      </c>
      <c r="R575" s="227">
        <f>Q575*H575</f>
        <v>0</v>
      </c>
      <c r="S575" s="227">
        <v>0.03175</v>
      </c>
      <c r="T575" s="228">
        <f>S575*H575</f>
        <v>0.89154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246</v>
      </c>
      <c r="AT575" s="229" t="s">
        <v>156</v>
      </c>
      <c r="AU575" s="229" t="s">
        <v>88</v>
      </c>
      <c r="AY575" s="17" t="s">
        <v>154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86</v>
      </c>
      <c r="BK575" s="230">
        <f>ROUND(I575*H575,2)</f>
        <v>0</v>
      </c>
      <c r="BL575" s="17" t="s">
        <v>246</v>
      </c>
      <c r="BM575" s="229" t="s">
        <v>846</v>
      </c>
    </row>
    <row r="576" s="13" customFormat="1">
      <c r="A576" s="13"/>
      <c r="B576" s="231"/>
      <c r="C576" s="232"/>
      <c r="D576" s="233" t="s">
        <v>163</v>
      </c>
      <c r="E576" s="234" t="s">
        <v>1</v>
      </c>
      <c r="F576" s="235" t="s">
        <v>847</v>
      </c>
      <c r="G576" s="232"/>
      <c r="H576" s="234" t="s">
        <v>1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1" t="s">
        <v>163</v>
      </c>
      <c r="AU576" s="241" t="s">
        <v>88</v>
      </c>
      <c r="AV576" s="13" t="s">
        <v>86</v>
      </c>
      <c r="AW576" s="13" t="s">
        <v>34</v>
      </c>
      <c r="AX576" s="13" t="s">
        <v>78</v>
      </c>
      <c r="AY576" s="241" t="s">
        <v>154</v>
      </c>
    </row>
    <row r="577" s="14" customFormat="1">
      <c r="A577" s="14"/>
      <c r="B577" s="242"/>
      <c r="C577" s="243"/>
      <c r="D577" s="233" t="s">
        <v>163</v>
      </c>
      <c r="E577" s="244" t="s">
        <v>1</v>
      </c>
      <c r="F577" s="245" t="s">
        <v>848</v>
      </c>
      <c r="G577" s="243"/>
      <c r="H577" s="246">
        <v>28.079999999999998</v>
      </c>
      <c r="I577" s="247"/>
      <c r="J577" s="243"/>
      <c r="K577" s="243"/>
      <c r="L577" s="248"/>
      <c r="M577" s="249"/>
      <c r="N577" s="250"/>
      <c r="O577" s="250"/>
      <c r="P577" s="250"/>
      <c r="Q577" s="250"/>
      <c r="R577" s="250"/>
      <c r="S577" s="250"/>
      <c r="T577" s="25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2" t="s">
        <v>163</v>
      </c>
      <c r="AU577" s="252" t="s">
        <v>88</v>
      </c>
      <c r="AV577" s="14" t="s">
        <v>88</v>
      </c>
      <c r="AW577" s="14" t="s">
        <v>34</v>
      </c>
      <c r="AX577" s="14" t="s">
        <v>86</v>
      </c>
      <c r="AY577" s="252" t="s">
        <v>154</v>
      </c>
    </row>
    <row r="578" s="2" customFormat="1" ht="33" customHeight="1">
      <c r="A578" s="38"/>
      <c r="B578" s="39"/>
      <c r="C578" s="218" t="s">
        <v>849</v>
      </c>
      <c r="D578" s="218" t="s">
        <v>156</v>
      </c>
      <c r="E578" s="219" t="s">
        <v>850</v>
      </c>
      <c r="F578" s="220" t="s">
        <v>851</v>
      </c>
      <c r="G578" s="221" t="s">
        <v>205</v>
      </c>
      <c r="H578" s="222">
        <v>71.450000000000003</v>
      </c>
      <c r="I578" s="223"/>
      <c r="J578" s="224">
        <f>ROUND(I578*H578,2)</f>
        <v>0</v>
      </c>
      <c r="K578" s="220" t="s">
        <v>160</v>
      </c>
      <c r="L578" s="44"/>
      <c r="M578" s="225" t="s">
        <v>1</v>
      </c>
      <c r="N578" s="226" t="s">
        <v>43</v>
      </c>
      <c r="O578" s="91"/>
      <c r="P578" s="227">
        <f>O578*H578</f>
        <v>0</v>
      </c>
      <c r="Q578" s="227">
        <v>0.01214</v>
      </c>
      <c r="R578" s="227">
        <f>Q578*H578</f>
        <v>0.86740300000000004</v>
      </c>
      <c r="S578" s="227">
        <v>0</v>
      </c>
      <c r="T578" s="228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9" t="s">
        <v>246</v>
      </c>
      <c r="AT578" s="229" t="s">
        <v>156</v>
      </c>
      <c r="AU578" s="229" t="s">
        <v>88</v>
      </c>
      <c r="AY578" s="17" t="s">
        <v>154</v>
      </c>
      <c r="BE578" s="230">
        <f>IF(N578="základní",J578,0)</f>
        <v>0</v>
      </c>
      <c r="BF578" s="230">
        <f>IF(N578="snížená",J578,0)</f>
        <v>0</v>
      </c>
      <c r="BG578" s="230">
        <f>IF(N578="zákl. přenesená",J578,0)</f>
        <v>0</v>
      </c>
      <c r="BH578" s="230">
        <f>IF(N578="sníž. přenesená",J578,0)</f>
        <v>0</v>
      </c>
      <c r="BI578" s="230">
        <f>IF(N578="nulová",J578,0)</f>
        <v>0</v>
      </c>
      <c r="BJ578" s="17" t="s">
        <v>86</v>
      </c>
      <c r="BK578" s="230">
        <f>ROUND(I578*H578,2)</f>
        <v>0</v>
      </c>
      <c r="BL578" s="17" t="s">
        <v>246</v>
      </c>
      <c r="BM578" s="229" t="s">
        <v>852</v>
      </c>
    </row>
    <row r="579" s="13" customFormat="1">
      <c r="A579" s="13"/>
      <c r="B579" s="231"/>
      <c r="C579" s="232"/>
      <c r="D579" s="233" t="s">
        <v>163</v>
      </c>
      <c r="E579" s="234" t="s">
        <v>1</v>
      </c>
      <c r="F579" s="235" t="s">
        <v>853</v>
      </c>
      <c r="G579" s="232"/>
      <c r="H579" s="234" t="s">
        <v>1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163</v>
      </c>
      <c r="AU579" s="241" t="s">
        <v>88</v>
      </c>
      <c r="AV579" s="13" t="s">
        <v>86</v>
      </c>
      <c r="AW579" s="13" t="s">
        <v>34</v>
      </c>
      <c r="AX579" s="13" t="s">
        <v>78</v>
      </c>
      <c r="AY579" s="241" t="s">
        <v>154</v>
      </c>
    </row>
    <row r="580" s="13" customFormat="1">
      <c r="A580" s="13"/>
      <c r="B580" s="231"/>
      <c r="C580" s="232"/>
      <c r="D580" s="233" t="s">
        <v>163</v>
      </c>
      <c r="E580" s="234" t="s">
        <v>1</v>
      </c>
      <c r="F580" s="235" t="s">
        <v>302</v>
      </c>
      <c r="G580" s="232"/>
      <c r="H580" s="234" t="s">
        <v>1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163</v>
      </c>
      <c r="AU580" s="241" t="s">
        <v>88</v>
      </c>
      <c r="AV580" s="13" t="s">
        <v>86</v>
      </c>
      <c r="AW580" s="13" t="s">
        <v>34</v>
      </c>
      <c r="AX580" s="13" t="s">
        <v>78</v>
      </c>
      <c r="AY580" s="241" t="s">
        <v>154</v>
      </c>
    </row>
    <row r="581" s="13" customFormat="1">
      <c r="A581" s="13"/>
      <c r="B581" s="231"/>
      <c r="C581" s="232"/>
      <c r="D581" s="233" t="s">
        <v>163</v>
      </c>
      <c r="E581" s="234" t="s">
        <v>1</v>
      </c>
      <c r="F581" s="235" t="s">
        <v>854</v>
      </c>
      <c r="G581" s="232"/>
      <c r="H581" s="234" t="s">
        <v>1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1" t="s">
        <v>163</v>
      </c>
      <c r="AU581" s="241" t="s">
        <v>88</v>
      </c>
      <c r="AV581" s="13" t="s">
        <v>86</v>
      </c>
      <c r="AW581" s="13" t="s">
        <v>34</v>
      </c>
      <c r="AX581" s="13" t="s">
        <v>78</v>
      </c>
      <c r="AY581" s="241" t="s">
        <v>154</v>
      </c>
    </row>
    <row r="582" s="14" customFormat="1">
      <c r="A582" s="14"/>
      <c r="B582" s="242"/>
      <c r="C582" s="243"/>
      <c r="D582" s="233" t="s">
        <v>163</v>
      </c>
      <c r="E582" s="244" t="s">
        <v>1</v>
      </c>
      <c r="F582" s="245" t="s">
        <v>855</v>
      </c>
      <c r="G582" s="243"/>
      <c r="H582" s="246">
        <v>52.049999999999997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2" t="s">
        <v>163</v>
      </c>
      <c r="AU582" s="252" t="s">
        <v>88</v>
      </c>
      <c r="AV582" s="14" t="s">
        <v>88</v>
      </c>
      <c r="AW582" s="14" t="s">
        <v>34</v>
      </c>
      <c r="AX582" s="14" t="s">
        <v>78</v>
      </c>
      <c r="AY582" s="252" t="s">
        <v>154</v>
      </c>
    </row>
    <row r="583" s="13" customFormat="1">
      <c r="A583" s="13"/>
      <c r="B583" s="231"/>
      <c r="C583" s="232"/>
      <c r="D583" s="233" t="s">
        <v>163</v>
      </c>
      <c r="E583" s="234" t="s">
        <v>1</v>
      </c>
      <c r="F583" s="235" t="s">
        <v>856</v>
      </c>
      <c r="G583" s="232"/>
      <c r="H583" s="234" t="s">
        <v>1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1" t="s">
        <v>163</v>
      </c>
      <c r="AU583" s="241" t="s">
        <v>88</v>
      </c>
      <c r="AV583" s="13" t="s">
        <v>86</v>
      </c>
      <c r="AW583" s="13" t="s">
        <v>34</v>
      </c>
      <c r="AX583" s="13" t="s">
        <v>78</v>
      </c>
      <c r="AY583" s="241" t="s">
        <v>154</v>
      </c>
    </row>
    <row r="584" s="14" customFormat="1">
      <c r="A584" s="14"/>
      <c r="B584" s="242"/>
      <c r="C584" s="243"/>
      <c r="D584" s="233" t="s">
        <v>163</v>
      </c>
      <c r="E584" s="244" t="s">
        <v>1</v>
      </c>
      <c r="F584" s="245" t="s">
        <v>857</v>
      </c>
      <c r="G584" s="243"/>
      <c r="H584" s="246">
        <v>19.399999999999999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163</v>
      </c>
      <c r="AU584" s="252" t="s">
        <v>88</v>
      </c>
      <c r="AV584" s="14" t="s">
        <v>88</v>
      </c>
      <c r="AW584" s="14" t="s">
        <v>34</v>
      </c>
      <c r="AX584" s="14" t="s">
        <v>78</v>
      </c>
      <c r="AY584" s="252" t="s">
        <v>154</v>
      </c>
    </row>
    <row r="585" s="15" customFormat="1">
      <c r="A585" s="15"/>
      <c r="B585" s="253"/>
      <c r="C585" s="254"/>
      <c r="D585" s="233" t="s">
        <v>163</v>
      </c>
      <c r="E585" s="255" t="s">
        <v>1</v>
      </c>
      <c r="F585" s="256" t="s">
        <v>201</v>
      </c>
      <c r="G585" s="254"/>
      <c r="H585" s="257">
        <v>71.450000000000003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3" t="s">
        <v>163</v>
      </c>
      <c r="AU585" s="263" t="s">
        <v>88</v>
      </c>
      <c r="AV585" s="15" t="s">
        <v>161</v>
      </c>
      <c r="AW585" s="15" t="s">
        <v>34</v>
      </c>
      <c r="AX585" s="15" t="s">
        <v>86</v>
      </c>
      <c r="AY585" s="263" t="s">
        <v>154</v>
      </c>
    </row>
    <row r="586" s="2" customFormat="1" ht="24.15" customHeight="1">
      <c r="A586" s="38"/>
      <c r="B586" s="39"/>
      <c r="C586" s="218" t="s">
        <v>858</v>
      </c>
      <c r="D586" s="218" t="s">
        <v>156</v>
      </c>
      <c r="E586" s="219" t="s">
        <v>859</v>
      </c>
      <c r="F586" s="220" t="s">
        <v>860</v>
      </c>
      <c r="G586" s="221" t="s">
        <v>205</v>
      </c>
      <c r="H586" s="222">
        <v>3.1000000000000001</v>
      </c>
      <c r="I586" s="223"/>
      <c r="J586" s="224">
        <f>ROUND(I586*H586,2)</f>
        <v>0</v>
      </c>
      <c r="K586" s="220" t="s">
        <v>160</v>
      </c>
      <c r="L586" s="44"/>
      <c r="M586" s="225" t="s">
        <v>1</v>
      </c>
      <c r="N586" s="226" t="s">
        <v>43</v>
      </c>
      <c r="O586" s="91"/>
      <c r="P586" s="227">
        <f>O586*H586</f>
        <v>0</v>
      </c>
      <c r="Q586" s="227">
        <v>0.017096099999999999</v>
      </c>
      <c r="R586" s="227">
        <f>Q586*H586</f>
        <v>0.052997910000000002</v>
      </c>
      <c r="S586" s="227">
        <v>0</v>
      </c>
      <c r="T586" s="228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9" t="s">
        <v>246</v>
      </c>
      <c r="AT586" s="229" t="s">
        <v>156</v>
      </c>
      <c r="AU586" s="229" t="s">
        <v>88</v>
      </c>
      <c r="AY586" s="17" t="s">
        <v>154</v>
      </c>
      <c r="BE586" s="230">
        <f>IF(N586="základní",J586,0)</f>
        <v>0</v>
      </c>
      <c r="BF586" s="230">
        <f>IF(N586="snížená",J586,0)</f>
        <v>0</v>
      </c>
      <c r="BG586" s="230">
        <f>IF(N586="zákl. přenesená",J586,0)</f>
        <v>0</v>
      </c>
      <c r="BH586" s="230">
        <f>IF(N586="sníž. přenesená",J586,0)</f>
        <v>0</v>
      </c>
      <c r="BI586" s="230">
        <f>IF(N586="nulová",J586,0)</f>
        <v>0</v>
      </c>
      <c r="BJ586" s="17" t="s">
        <v>86</v>
      </c>
      <c r="BK586" s="230">
        <f>ROUND(I586*H586,2)</f>
        <v>0</v>
      </c>
      <c r="BL586" s="17" t="s">
        <v>246</v>
      </c>
      <c r="BM586" s="229" t="s">
        <v>861</v>
      </c>
    </row>
    <row r="587" s="13" customFormat="1">
      <c r="A587" s="13"/>
      <c r="B587" s="231"/>
      <c r="C587" s="232"/>
      <c r="D587" s="233" t="s">
        <v>163</v>
      </c>
      <c r="E587" s="234" t="s">
        <v>1</v>
      </c>
      <c r="F587" s="235" t="s">
        <v>862</v>
      </c>
      <c r="G587" s="232"/>
      <c r="H587" s="234" t="s">
        <v>1</v>
      </c>
      <c r="I587" s="236"/>
      <c r="J587" s="232"/>
      <c r="K587" s="232"/>
      <c r="L587" s="237"/>
      <c r="M587" s="238"/>
      <c r="N587" s="239"/>
      <c r="O587" s="239"/>
      <c r="P587" s="239"/>
      <c r="Q587" s="239"/>
      <c r="R587" s="239"/>
      <c r="S587" s="239"/>
      <c r="T587" s="24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1" t="s">
        <v>163</v>
      </c>
      <c r="AU587" s="241" t="s">
        <v>88</v>
      </c>
      <c r="AV587" s="13" t="s">
        <v>86</v>
      </c>
      <c r="AW587" s="13" t="s">
        <v>34</v>
      </c>
      <c r="AX587" s="13" t="s">
        <v>78</v>
      </c>
      <c r="AY587" s="241" t="s">
        <v>154</v>
      </c>
    </row>
    <row r="588" s="14" customFormat="1">
      <c r="A588" s="14"/>
      <c r="B588" s="242"/>
      <c r="C588" s="243"/>
      <c r="D588" s="233" t="s">
        <v>163</v>
      </c>
      <c r="E588" s="244" t="s">
        <v>1</v>
      </c>
      <c r="F588" s="245" t="s">
        <v>863</v>
      </c>
      <c r="G588" s="243"/>
      <c r="H588" s="246">
        <v>3.1000000000000001</v>
      </c>
      <c r="I588" s="247"/>
      <c r="J588" s="243"/>
      <c r="K588" s="243"/>
      <c r="L588" s="248"/>
      <c r="M588" s="249"/>
      <c r="N588" s="250"/>
      <c r="O588" s="250"/>
      <c r="P588" s="250"/>
      <c r="Q588" s="250"/>
      <c r="R588" s="250"/>
      <c r="S588" s="250"/>
      <c r="T588" s="25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2" t="s">
        <v>163</v>
      </c>
      <c r="AU588" s="252" t="s">
        <v>88</v>
      </c>
      <c r="AV588" s="14" t="s">
        <v>88</v>
      </c>
      <c r="AW588" s="14" t="s">
        <v>34</v>
      </c>
      <c r="AX588" s="14" t="s">
        <v>86</v>
      </c>
      <c r="AY588" s="252" t="s">
        <v>154</v>
      </c>
    </row>
    <row r="589" s="2" customFormat="1" ht="33" customHeight="1">
      <c r="A589" s="38"/>
      <c r="B589" s="39"/>
      <c r="C589" s="218" t="s">
        <v>864</v>
      </c>
      <c r="D589" s="218" t="s">
        <v>156</v>
      </c>
      <c r="E589" s="219" t="s">
        <v>865</v>
      </c>
      <c r="F589" s="220" t="s">
        <v>866</v>
      </c>
      <c r="G589" s="221" t="s">
        <v>255</v>
      </c>
      <c r="H589" s="222">
        <v>1</v>
      </c>
      <c r="I589" s="223"/>
      <c r="J589" s="224">
        <f>ROUND(I589*H589,2)</f>
        <v>0</v>
      </c>
      <c r="K589" s="220" t="s">
        <v>160</v>
      </c>
      <c r="L589" s="44"/>
      <c r="M589" s="225" t="s">
        <v>1</v>
      </c>
      <c r="N589" s="226" t="s">
        <v>43</v>
      </c>
      <c r="O589" s="91"/>
      <c r="P589" s="227">
        <f>O589*H589</f>
        <v>0</v>
      </c>
      <c r="Q589" s="227">
        <v>0.025739999999999999</v>
      </c>
      <c r="R589" s="227">
        <f>Q589*H589</f>
        <v>0.025739999999999999</v>
      </c>
      <c r="S589" s="227">
        <v>0</v>
      </c>
      <c r="T589" s="228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9" t="s">
        <v>246</v>
      </c>
      <c r="AT589" s="229" t="s">
        <v>156</v>
      </c>
      <c r="AU589" s="229" t="s">
        <v>88</v>
      </c>
      <c r="AY589" s="17" t="s">
        <v>154</v>
      </c>
      <c r="BE589" s="230">
        <f>IF(N589="základní",J589,0)</f>
        <v>0</v>
      </c>
      <c r="BF589" s="230">
        <f>IF(N589="snížená",J589,0)</f>
        <v>0</v>
      </c>
      <c r="BG589" s="230">
        <f>IF(N589="zákl. přenesená",J589,0)</f>
        <v>0</v>
      </c>
      <c r="BH589" s="230">
        <f>IF(N589="sníž. přenesená",J589,0)</f>
        <v>0</v>
      </c>
      <c r="BI589" s="230">
        <f>IF(N589="nulová",J589,0)</f>
        <v>0</v>
      </c>
      <c r="BJ589" s="17" t="s">
        <v>86</v>
      </c>
      <c r="BK589" s="230">
        <f>ROUND(I589*H589,2)</f>
        <v>0</v>
      </c>
      <c r="BL589" s="17" t="s">
        <v>246</v>
      </c>
      <c r="BM589" s="229" t="s">
        <v>867</v>
      </c>
    </row>
    <row r="590" s="2" customFormat="1" ht="33" customHeight="1">
      <c r="A590" s="38"/>
      <c r="B590" s="39"/>
      <c r="C590" s="218" t="s">
        <v>868</v>
      </c>
      <c r="D590" s="218" t="s">
        <v>156</v>
      </c>
      <c r="E590" s="219" t="s">
        <v>869</v>
      </c>
      <c r="F590" s="220" t="s">
        <v>870</v>
      </c>
      <c r="G590" s="221" t="s">
        <v>205</v>
      </c>
      <c r="H590" s="222">
        <v>219.68000000000001</v>
      </c>
      <c r="I590" s="223"/>
      <c r="J590" s="224">
        <f>ROUND(I590*H590,2)</f>
        <v>0</v>
      </c>
      <c r="K590" s="220" t="s">
        <v>160</v>
      </c>
      <c r="L590" s="44"/>
      <c r="M590" s="225" t="s">
        <v>1</v>
      </c>
      <c r="N590" s="226" t="s">
        <v>43</v>
      </c>
      <c r="O590" s="91"/>
      <c r="P590" s="227">
        <f>O590*H590</f>
        <v>0</v>
      </c>
      <c r="Q590" s="227">
        <v>0.0070489999999999997</v>
      </c>
      <c r="R590" s="227">
        <f>Q590*H590</f>
        <v>1.5485243200000001</v>
      </c>
      <c r="S590" s="227">
        <v>0</v>
      </c>
      <c r="T590" s="228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9" t="s">
        <v>246</v>
      </c>
      <c r="AT590" s="229" t="s">
        <v>156</v>
      </c>
      <c r="AU590" s="229" t="s">
        <v>88</v>
      </c>
      <c r="AY590" s="17" t="s">
        <v>154</v>
      </c>
      <c r="BE590" s="230">
        <f>IF(N590="základní",J590,0)</f>
        <v>0</v>
      </c>
      <c r="BF590" s="230">
        <f>IF(N590="snížená",J590,0)</f>
        <v>0</v>
      </c>
      <c r="BG590" s="230">
        <f>IF(N590="zákl. přenesená",J590,0)</f>
        <v>0</v>
      </c>
      <c r="BH590" s="230">
        <f>IF(N590="sníž. přenesená",J590,0)</f>
        <v>0</v>
      </c>
      <c r="BI590" s="230">
        <f>IF(N590="nulová",J590,0)</f>
        <v>0</v>
      </c>
      <c r="BJ590" s="17" t="s">
        <v>86</v>
      </c>
      <c r="BK590" s="230">
        <f>ROUND(I590*H590,2)</f>
        <v>0</v>
      </c>
      <c r="BL590" s="17" t="s">
        <v>246</v>
      </c>
      <c r="BM590" s="229" t="s">
        <v>871</v>
      </c>
    </row>
    <row r="591" s="13" customFormat="1">
      <c r="A591" s="13"/>
      <c r="B591" s="231"/>
      <c r="C591" s="232"/>
      <c r="D591" s="233" t="s">
        <v>163</v>
      </c>
      <c r="E591" s="234" t="s">
        <v>1</v>
      </c>
      <c r="F591" s="235" t="s">
        <v>193</v>
      </c>
      <c r="G591" s="232"/>
      <c r="H591" s="234" t="s">
        <v>1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163</v>
      </c>
      <c r="AU591" s="241" t="s">
        <v>88</v>
      </c>
      <c r="AV591" s="13" t="s">
        <v>86</v>
      </c>
      <c r="AW591" s="13" t="s">
        <v>34</v>
      </c>
      <c r="AX591" s="13" t="s">
        <v>78</v>
      </c>
      <c r="AY591" s="241" t="s">
        <v>154</v>
      </c>
    </row>
    <row r="592" s="13" customFormat="1">
      <c r="A592" s="13"/>
      <c r="B592" s="231"/>
      <c r="C592" s="232"/>
      <c r="D592" s="233" t="s">
        <v>163</v>
      </c>
      <c r="E592" s="234" t="s">
        <v>1</v>
      </c>
      <c r="F592" s="235" t="s">
        <v>872</v>
      </c>
      <c r="G592" s="232"/>
      <c r="H592" s="234" t="s">
        <v>1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163</v>
      </c>
      <c r="AU592" s="241" t="s">
        <v>88</v>
      </c>
      <c r="AV592" s="13" t="s">
        <v>86</v>
      </c>
      <c r="AW592" s="13" t="s">
        <v>34</v>
      </c>
      <c r="AX592" s="13" t="s">
        <v>78</v>
      </c>
      <c r="AY592" s="241" t="s">
        <v>154</v>
      </c>
    </row>
    <row r="593" s="14" customFormat="1">
      <c r="A593" s="14"/>
      <c r="B593" s="242"/>
      <c r="C593" s="243"/>
      <c r="D593" s="233" t="s">
        <v>163</v>
      </c>
      <c r="E593" s="244" t="s">
        <v>1</v>
      </c>
      <c r="F593" s="245" t="s">
        <v>873</v>
      </c>
      <c r="G593" s="243"/>
      <c r="H593" s="246">
        <v>3.9300000000000002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163</v>
      </c>
      <c r="AU593" s="252" t="s">
        <v>88</v>
      </c>
      <c r="AV593" s="14" t="s">
        <v>88</v>
      </c>
      <c r="AW593" s="14" t="s">
        <v>34</v>
      </c>
      <c r="AX593" s="14" t="s">
        <v>78</v>
      </c>
      <c r="AY593" s="252" t="s">
        <v>154</v>
      </c>
    </row>
    <row r="594" s="13" customFormat="1">
      <c r="A594" s="13"/>
      <c r="B594" s="231"/>
      <c r="C594" s="232"/>
      <c r="D594" s="233" t="s">
        <v>163</v>
      </c>
      <c r="E594" s="234" t="s">
        <v>1</v>
      </c>
      <c r="F594" s="235" t="s">
        <v>874</v>
      </c>
      <c r="G594" s="232"/>
      <c r="H594" s="234" t="s">
        <v>1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1" t="s">
        <v>163</v>
      </c>
      <c r="AU594" s="241" t="s">
        <v>88</v>
      </c>
      <c r="AV594" s="13" t="s">
        <v>86</v>
      </c>
      <c r="AW594" s="13" t="s">
        <v>34</v>
      </c>
      <c r="AX594" s="13" t="s">
        <v>78</v>
      </c>
      <c r="AY594" s="241" t="s">
        <v>154</v>
      </c>
    </row>
    <row r="595" s="14" customFormat="1">
      <c r="A595" s="14"/>
      <c r="B595" s="242"/>
      <c r="C595" s="243"/>
      <c r="D595" s="233" t="s">
        <v>163</v>
      </c>
      <c r="E595" s="244" t="s">
        <v>1</v>
      </c>
      <c r="F595" s="245" t="s">
        <v>820</v>
      </c>
      <c r="G595" s="243"/>
      <c r="H595" s="246">
        <v>8.2400000000000002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2" t="s">
        <v>163</v>
      </c>
      <c r="AU595" s="252" t="s">
        <v>88</v>
      </c>
      <c r="AV595" s="14" t="s">
        <v>88</v>
      </c>
      <c r="AW595" s="14" t="s">
        <v>34</v>
      </c>
      <c r="AX595" s="14" t="s">
        <v>78</v>
      </c>
      <c r="AY595" s="252" t="s">
        <v>154</v>
      </c>
    </row>
    <row r="596" s="13" customFormat="1">
      <c r="A596" s="13"/>
      <c r="B596" s="231"/>
      <c r="C596" s="232"/>
      <c r="D596" s="233" t="s">
        <v>163</v>
      </c>
      <c r="E596" s="234" t="s">
        <v>1</v>
      </c>
      <c r="F596" s="235" t="s">
        <v>875</v>
      </c>
      <c r="G596" s="232"/>
      <c r="H596" s="234" t="s">
        <v>1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163</v>
      </c>
      <c r="AU596" s="241" t="s">
        <v>88</v>
      </c>
      <c r="AV596" s="13" t="s">
        <v>86</v>
      </c>
      <c r="AW596" s="13" t="s">
        <v>34</v>
      </c>
      <c r="AX596" s="13" t="s">
        <v>78</v>
      </c>
      <c r="AY596" s="241" t="s">
        <v>154</v>
      </c>
    </row>
    <row r="597" s="14" customFormat="1">
      <c r="A597" s="14"/>
      <c r="B597" s="242"/>
      <c r="C597" s="243"/>
      <c r="D597" s="233" t="s">
        <v>163</v>
      </c>
      <c r="E597" s="244" t="s">
        <v>1</v>
      </c>
      <c r="F597" s="245" t="s">
        <v>823</v>
      </c>
      <c r="G597" s="243"/>
      <c r="H597" s="246">
        <v>8.4000000000000004</v>
      </c>
      <c r="I597" s="247"/>
      <c r="J597" s="243"/>
      <c r="K597" s="243"/>
      <c r="L597" s="248"/>
      <c r="M597" s="249"/>
      <c r="N597" s="250"/>
      <c r="O597" s="250"/>
      <c r="P597" s="250"/>
      <c r="Q597" s="250"/>
      <c r="R597" s="250"/>
      <c r="S597" s="250"/>
      <c r="T597" s="25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2" t="s">
        <v>163</v>
      </c>
      <c r="AU597" s="252" t="s">
        <v>88</v>
      </c>
      <c r="AV597" s="14" t="s">
        <v>88</v>
      </c>
      <c r="AW597" s="14" t="s">
        <v>34</v>
      </c>
      <c r="AX597" s="14" t="s">
        <v>78</v>
      </c>
      <c r="AY597" s="252" t="s">
        <v>154</v>
      </c>
    </row>
    <row r="598" s="13" customFormat="1">
      <c r="A598" s="13"/>
      <c r="B598" s="231"/>
      <c r="C598" s="232"/>
      <c r="D598" s="233" t="s">
        <v>163</v>
      </c>
      <c r="E598" s="234" t="s">
        <v>1</v>
      </c>
      <c r="F598" s="235" t="s">
        <v>302</v>
      </c>
      <c r="G598" s="232"/>
      <c r="H598" s="234" t="s">
        <v>1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1" t="s">
        <v>163</v>
      </c>
      <c r="AU598" s="241" t="s">
        <v>88</v>
      </c>
      <c r="AV598" s="13" t="s">
        <v>86</v>
      </c>
      <c r="AW598" s="13" t="s">
        <v>34</v>
      </c>
      <c r="AX598" s="13" t="s">
        <v>78</v>
      </c>
      <c r="AY598" s="241" t="s">
        <v>154</v>
      </c>
    </row>
    <row r="599" s="13" customFormat="1">
      <c r="A599" s="13"/>
      <c r="B599" s="231"/>
      <c r="C599" s="232"/>
      <c r="D599" s="233" t="s">
        <v>163</v>
      </c>
      <c r="E599" s="234" t="s">
        <v>1</v>
      </c>
      <c r="F599" s="235" t="s">
        <v>619</v>
      </c>
      <c r="G599" s="232"/>
      <c r="H599" s="234" t="s">
        <v>1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1" t="s">
        <v>163</v>
      </c>
      <c r="AU599" s="241" t="s">
        <v>88</v>
      </c>
      <c r="AV599" s="13" t="s">
        <v>86</v>
      </c>
      <c r="AW599" s="13" t="s">
        <v>34</v>
      </c>
      <c r="AX599" s="13" t="s">
        <v>78</v>
      </c>
      <c r="AY599" s="241" t="s">
        <v>154</v>
      </c>
    </row>
    <row r="600" s="14" customFormat="1">
      <c r="A600" s="14"/>
      <c r="B600" s="242"/>
      <c r="C600" s="243"/>
      <c r="D600" s="233" t="s">
        <v>163</v>
      </c>
      <c r="E600" s="244" t="s">
        <v>1</v>
      </c>
      <c r="F600" s="245" t="s">
        <v>266</v>
      </c>
      <c r="G600" s="243"/>
      <c r="H600" s="246">
        <v>20</v>
      </c>
      <c r="I600" s="247"/>
      <c r="J600" s="243"/>
      <c r="K600" s="243"/>
      <c r="L600" s="248"/>
      <c r="M600" s="249"/>
      <c r="N600" s="250"/>
      <c r="O600" s="250"/>
      <c r="P600" s="250"/>
      <c r="Q600" s="250"/>
      <c r="R600" s="250"/>
      <c r="S600" s="250"/>
      <c r="T600" s="25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2" t="s">
        <v>163</v>
      </c>
      <c r="AU600" s="252" t="s">
        <v>88</v>
      </c>
      <c r="AV600" s="14" t="s">
        <v>88</v>
      </c>
      <c r="AW600" s="14" t="s">
        <v>34</v>
      </c>
      <c r="AX600" s="14" t="s">
        <v>78</v>
      </c>
      <c r="AY600" s="252" t="s">
        <v>154</v>
      </c>
    </row>
    <row r="601" s="13" customFormat="1">
      <c r="A601" s="13"/>
      <c r="B601" s="231"/>
      <c r="C601" s="232"/>
      <c r="D601" s="233" t="s">
        <v>163</v>
      </c>
      <c r="E601" s="234" t="s">
        <v>1</v>
      </c>
      <c r="F601" s="235" t="s">
        <v>621</v>
      </c>
      <c r="G601" s="232"/>
      <c r="H601" s="234" t="s">
        <v>1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1" t="s">
        <v>163</v>
      </c>
      <c r="AU601" s="241" t="s">
        <v>88</v>
      </c>
      <c r="AV601" s="13" t="s">
        <v>86</v>
      </c>
      <c r="AW601" s="13" t="s">
        <v>34</v>
      </c>
      <c r="AX601" s="13" t="s">
        <v>78</v>
      </c>
      <c r="AY601" s="241" t="s">
        <v>154</v>
      </c>
    </row>
    <row r="602" s="14" customFormat="1">
      <c r="A602" s="14"/>
      <c r="B602" s="242"/>
      <c r="C602" s="243"/>
      <c r="D602" s="233" t="s">
        <v>163</v>
      </c>
      <c r="E602" s="244" t="s">
        <v>1</v>
      </c>
      <c r="F602" s="245" t="s">
        <v>631</v>
      </c>
      <c r="G602" s="243"/>
      <c r="H602" s="246">
        <v>28.789999999999999</v>
      </c>
      <c r="I602" s="247"/>
      <c r="J602" s="243"/>
      <c r="K602" s="243"/>
      <c r="L602" s="248"/>
      <c r="M602" s="249"/>
      <c r="N602" s="250"/>
      <c r="O602" s="250"/>
      <c r="P602" s="250"/>
      <c r="Q602" s="250"/>
      <c r="R602" s="250"/>
      <c r="S602" s="250"/>
      <c r="T602" s="25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2" t="s">
        <v>163</v>
      </c>
      <c r="AU602" s="252" t="s">
        <v>88</v>
      </c>
      <c r="AV602" s="14" t="s">
        <v>88</v>
      </c>
      <c r="AW602" s="14" t="s">
        <v>34</v>
      </c>
      <c r="AX602" s="14" t="s">
        <v>78</v>
      </c>
      <c r="AY602" s="252" t="s">
        <v>154</v>
      </c>
    </row>
    <row r="603" s="13" customFormat="1">
      <c r="A603" s="13"/>
      <c r="B603" s="231"/>
      <c r="C603" s="232"/>
      <c r="D603" s="233" t="s">
        <v>163</v>
      </c>
      <c r="E603" s="234" t="s">
        <v>1</v>
      </c>
      <c r="F603" s="235" t="s">
        <v>623</v>
      </c>
      <c r="G603" s="232"/>
      <c r="H603" s="234" t="s">
        <v>1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1" t="s">
        <v>163</v>
      </c>
      <c r="AU603" s="241" t="s">
        <v>88</v>
      </c>
      <c r="AV603" s="13" t="s">
        <v>86</v>
      </c>
      <c r="AW603" s="13" t="s">
        <v>34</v>
      </c>
      <c r="AX603" s="13" t="s">
        <v>78</v>
      </c>
      <c r="AY603" s="241" t="s">
        <v>154</v>
      </c>
    </row>
    <row r="604" s="14" customFormat="1">
      <c r="A604" s="14"/>
      <c r="B604" s="242"/>
      <c r="C604" s="243"/>
      <c r="D604" s="233" t="s">
        <v>163</v>
      </c>
      <c r="E604" s="244" t="s">
        <v>1</v>
      </c>
      <c r="F604" s="245" t="s">
        <v>624</v>
      </c>
      <c r="G604" s="243"/>
      <c r="H604" s="246">
        <v>6.3499999999999996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2" t="s">
        <v>163</v>
      </c>
      <c r="AU604" s="252" t="s">
        <v>88</v>
      </c>
      <c r="AV604" s="14" t="s">
        <v>88</v>
      </c>
      <c r="AW604" s="14" t="s">
        <v>34</v>
      </c>
      <c r="AX604" s="14" t="s">
        <v>78</v>
      </c>
      <c r="AY604" s="252" t="s">
        <v>154</v>
      </c>
    </row>
    <row r="605" s="13" customFormat="1">
      <c r="A605" s="13"/>
      <c r="B605" s="231"/>
      <c r="C605" s="232"/>
      <c r="D605" s="233" t="s">
        <v>163</v>
      </c>
      <c r="E605" s="234" t="s">
        <v>1</v>
      </c>
      <c r="F605" s="235" t="s">
        <v>426</v>
      </c>
      <c r="G605" s="232"/>
      <c r="H605" s="234" t="s">
        <v>1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1" t="s">
        <v>163</v>
      </c>
      <c r="AU605" s="241" t="s">
        <v>88</v>
      </c>
      <c r="AV605" s="13" t="s">
        <v>86</v>
      </c>
      <c r="AW605" s="13" t="s">
        <v>34</v>
      </c>
      <c r="AX605" s="13" t="s">
        <v>78</v>
      </c>
      <c r="AY605" s="241" t="s">
        <v>154</v>
      </c>
    </row>
    <row r="606" s="14" customFormat="1">
      <c r="A606" s="14"/>
      <c r="B606" s="242"/>
      <c r="C606" s="243"/>
      <c r="D606" s="233" t="s">
        <v>163</v>
      </c>
      <c r="E606" s="244" t="s">
        <v>1</v>
      </c>
      <c r="F606" s="245" t="s">
        <v>184</v>
      </c>
      <c r="G606" s="243"/>
      <c r="H606" s="246">
        <v>6</v>
      </c>
      <c r="I606" s="247"/>
      <c r="J606" s="243"/>
      <c r="K606" s="243"/>
      <c r="L606" s="248"/>
      <c r="M606" s="249"/>
      <c r="N606" s="250"/>
      <c r="O606" s="250"/>
      <c r="P606" s="250"/>
      <c r="Q606" s="250"/>
      <c r="R606" s="250"/>
      <c r="S606" s="250"/>
      <c r="T606" s="25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2" t="s">
        <v>163</v>
      </c>
      <c r="AU606" s="252" t="s">
        <v>88</v>
      </c>
      <c r="AV606" s="14" t="s">
        <v>88</v>
      </c>
      <c r="AW606" s="14" t="s">
        <v>34</v>
      </c>
      <c r="AX606" s="14" t="s">
        <v>78</v>
      </c>
      <c r="AY606" s="252" t="s">
        <v>154</v>
      </c>
    </row>
    <row r="607" s="13" customFormat="1">
      <c r="A607" s="13"/>
      <c r="B607" s="231"/>
      <c r="C607" s="232"/>
      <c r="D607" s="233" t="s">
        <v>163</v>
      </c>
      <c r="E607" s="234" t="s">
        <v>1</v>
      </c>
      <c r="F607" s="235" t="s">
        <v>854</v>
      </c>
      <c r="G607" s="232"/>
      <c r="H607" s="234" t="s">
        <v>1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1" t="s">
        <v>163</v>
      </c>
      <c r="AU607" s="241" t="s">
        <v>88</v>
      </c>
      <c r="AV607" s="13" t="s">
        <v>86</v>
      </c>
      <c r="AW607" s="13" t="s">
        <v>34</v>
      </c>
      <c r="AX607" s="13" t="s">
        <v>78</v>
      </c>
      <c r="AY607" s="241" t="s">
        <v>154</v>
      </c>
    </row>
    <row r="608" s="14" customFormat="1">
      <c r="A608" s="14"/>
      <c r="B608" s="242"/>
      <c r="C608" s="243"/>
      <c r="D608" s="233" t="s">
        <v>163</v>
      </c>
      <c r="E608" s="244" t="s">
        <v>1</v>
      </c>
      <c r="F608" s="245" t="s">
        <v>876</v>
      </c>
      <c r="G608" s="243"/>
      <c r="H608" s="246">
        <v>99.310000000000002</v>
      </c>
      <c r="I608" s="247"/>
      <c r="J608" s="243"/>
      <c r="K608" s="243"/>
      <c r="L608" s="248"/>
      <c r="M608" s="249"/>
      <c r="N608" s="250"/>
      <c r="O608" s="250"/>
      <c r="P608" s="250"/>
      <c r="Q608" s="250"/>
      <c r="R608" s="250"/>
      <c r="S608" s="250"/>
      <c r="T608" s="25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2" t="s">
        <v>163</v>
      </c>
      <c r="AU608" s="252" t="s">
        <v>88</v>
      </c>
      <c r="AV608" s="14" t="s">
        <v>88</v>
      </c>
      <c r="AW608" s="14" t="s">
        <v>34</v>
      </c>
      <c r="AX608" s="14" t="s">
        <v>78</v>
      </c>
      <c r="AY608" s="252" t="s">
        <v>154</v>
      </c>
    </row>
    <row r="609" s="13" customFormat="1">
      <c r="A609" s="13"/>
      <c r="B609" s="231"/>
      <c r="C609" s="232"/>
      <c r="D609" s="233" t="s">
        <v>163</v>
      </c>
      <c r="E609" s="234" t="s">
        <v>1</v>
      </c>
      <c r="F609" s="235" t="s">
        <v>877</v>
      </c>
      <c r="G609" s="232"/>
      <c r="H609" s="234" t="s">
        <v>1</v>
      </c>
      <c r="I609" s="236"/>
      <c r="J609" s="232"/>
      <c r="K609" s="232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163</v>
      </c>
      <c r="AU609" s="241" t="s">
        <v>88</v>
      </c>
      <c r="AV609" s="13" t="s">
        <v>86</v>
      </c>
      <c r="AW609" s="13" t="s">
        <v>34</v>
      </c>
      <c r="AX609" s="13" t="s">
        <v>78</v>
      </c>
      <c r="AY609" s="241" t="s">
        <v>154</v>
      </c>
    </row>
    <row r="610" s="14" customFormat="1">
      <c r="A610" s="14"/>
      <c r="B610" s="242"/>
      <c r="C610" s="243"/>
      <c r="D610" s="233" t="s">
        <v>163</v>
      </c>
      <c r="E610" s="244" t="s">
        <v>1</v>
      </c>
      <c r="F610" s="245" t="s">
        <v>835</v>
      </c>
      <c r="G610" s="243"/>
      <c r="H610" s="246">
        <v>5.9100000000000001</v>
      </c>
      <c r="I610" s="247"/>
      <c r="J610" s="243"/>
      <c r="K610" s="243"/>
      <c r="L610" s="248"/>
      <c r="M610" s="249"/>
      <c r="N610" s="250"/>
      <c r="O610" s="250"/>
      <c r="P610" s="250"/>
      <c r="Q610" s="250"/>
      <c r="R610" s="250"/>
      <c r="S610" s="250"/>
      <c r="T610" s="25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2" t="s">
        <v>163</v>
      </c>
      <c r="AU610" s="252" t="s">
        <v>88</v>
      </c>
      <c r="AV610" s="14" t="s">
        <v>88</v>
      </c>
      <c r="AW610" s="14" t="s">
        <v>34</v>
      </c>
      <c r="AX610" s="14" t="s">
        <v>78</v>
      </c>
      <c r="AY610" s="252" t="s">
        <v>154</v>
      </c>
    </row>
    <row r="611" s="13" customFormat="1">
      <c r="A611" s="13"/>
      <c r="B611" s="231"/>
      <c r="C611" s="232"/>
      <c r="D611" s="233" t="s">
        <v>163</v>
      </c>
      <c r="E611" s="234" t="s">
        <v>1</v>
      </c>
      <c r="F611" s="235" t="s">
        <v>878</v>
      </c>
      <c r="G611" s="232"/>
      <c r="H611" s="234" t="s">
        <v>1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1" t="s">
        <v>163</v>
      </c>
      <c r="AU611" s="241" t="s">
        <v>88</v>
      </c>
      <c r="AV611" s="13" t="s">
        <v>86</v>
      </c>
      <c r="AW611" s="13" t="s">
        <v>34</v>
      </c>
      <c r="AX611" s="13" t="s">
        <v>78</v>
      </c>
      <c r="AY611" s="241" t="s">
        <v>154</v>
      </c>
    </row>
    <row r="612" s="14" customFormat="1">
      <c r="A612" s="14"/>
      <c r="B612" s="242"/>
      <c r="C612" s="243"/>
      <c r="D612" s="233" t="s">
        <v>163</v>
      </c>
      <c r="E612" s="244" t="s">
        <v>1</v>
      </c>
      <c r="F612" s="245" t="s">
        <v>879</v>
      </c>
      <c r="G612" s="243"/>
      <c r="H612" s="246">
        <v>32.75</v>
      </c>
      <c r="I612" s="247"/>
      <c r="J612" s="243"/>
      <c r="K612" s="243"/>
      <c r="L612" s="248"/>
      <c r="M612" s="249"/>
      <c r="N612" s="250"/>
      <c r="O612" s="250"/>
      <c r="P612" s="250"/>
      <c r="Q612" s="250"/>
      <c r="R612" s="250"/>
      <c r="S612" s="250"/>
      <c r="T612" s="25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2" t="s">
        <v>163</v>
      </c>
      <c r="AU612" s="252" t="s">
        <v>88</v>
      </c>
      <c r="AV612" s="14" t="s">
        <v>88</v>
      </c>
      <c r="AW612" s="14" t="s">
        <v>34</v>
      </c>
      <c r="AX612" s="14" t="s">
        <v>78</v>
      </c>
      <c r="AY612" s="252" t="s">
        <v>154</v>
      </c>
    </row>
    <row r="613" s="15" customFormat="1">
      <c r="A613" s="15"/>
      <c r="B613" s="253"/>
      <c r="C613" s="254"/>
      <c r="D613" s="233" t="s">
        <v>163</v>
      </c>
      <c r="E613" s="255" t="s">
        <v>1</v>
      </c>
      <c r="F613" s="256" t="s">
        <v>201</v>
      </c>
      <c r="G613" s="254"/>
      <c r="H613" s="257">
        <v>219.68000000000001</v>
      </c>
      <c r="I613" s="258"/>
      <c r="J613" s="254"/>
      <c r="K613" s="254"/>
      <c r="L613" s="259"/>
      <c r="M613" s="260"/>
      <c r="N613" s="261"/>
      <c r="O613" s="261"/>
      <c r="P613" s="261"/>
      <c r="Q613" s="261"/>
      <c r="R613" s="261"/>
      <c r="S613" s="261"/>
      <c r="T613" s="262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3" t="s">
        <v>163</v>
      </c>
      <c r="AU613" s="263" t="s">
        <v>88</v>
      </c>
      <c r="AV613" s="15" t="s">
        <v>161</v>
      </c>
      <c r="AW613" s="15" t="s">
        <v>34</v>
      </c>
      <c r="AX613" s="15" t="s">
        <v>86</v>
      </c>
      <c r="AY613" s="263" t="s">
        <v>154</v>
      </c>
    </row>
    <row r="614" s="2" customFormat="1" ht="24.15" customHeight="1">
      <c r="A614" s="38"/>
      <c r="B614" s="39"/>
      <c r="C614" s="264" t="s">
        <v>880</v>
      </c>
      <c r="D614" s="264" t="s">
        <v>258</v>
      </c>
      <c r="E614" s="265" t="s">
        <v>881</v>
      </c>
      <c r="F614" s="266" t="s">
        <v>882</v>
      </c>
      <c r="G614" s="267" t="s">
        <v>205</v>
      </c>
      <c r="H614" s="268">
        <v>38.162999999999997</v>
      </c>
      <c r="I614" s="269"/>
      <c r="J614" s="270">
        <f>ROUND(I614*H614,2)</f>
        <v>0</v>
      </c>
      <c r="K614" s="266" t="s">
        <v>160</v>
      </c>
      <c r="L614" s="271"/>
      <c r="M614" s="272" t="s">
        <v>1</v>
      </c>
      <c r="N614" s="273" t="s">
        <v>43</v>
      </c>
      <c r="O614" s="91"/>
      <c r="P614" s="227">
        <f>O614*H614</f>
        <v>0</v>
      </c>
      <c r="Q614" s="227">
        <v>0.0044999999999999997</v>
      </c>
      <c r="R614" s="227">
        <f>Q614*H614</f>
        <v>0.17173349999999998</v>
      </c>
      <c r="S614" s="227">
        <v>0</v>
      </c>
      <c r="T614" s="228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9" t="s">
        <v>338</v>
      </c>
      <c r="AT614" s="229" t="s">
        <v>258</v>
      </c>
      <c r="AU614" s="229" t="s">
        <v>88</v>
      </c>
      <c r="AY614" s="17" t="s">
        <v>154</v>
      </c>
      <c r="BE614" s="230">
        <f>IF(N614="základní",J614,0)</f>
        <v>0</v>
      </c>
      <c r="BF614" s="230">
        <f>IF(N614="snížená",J614,0)</f>
        <v>0</v>
      </c>
      <c r="BG614" s="230">
        <f>IF(N614="zákl. přenesená",J614,0)</f>
        <v>0</v>
      </c>
      <c r="BH614" s="230">
        <f>IF(N614="sníž. přenesená",J614,0)</f>
        <v>0</v>
      </c>
      <c r="BI614" s="230">
        <f>IF(N614="nulová",J614,0)</f>
        <v>0</v>
      </c>
      <c r="BJ614" s="17" t="s">
        <v>86</v>
      </c>
      <c r="BK614" s="230">
        <f>ROUND(I614*H614,2)</f>
        <v>0</v>
      </c>
      <c r="BL614" s="17" t="s">
        <v>246</v>
      </c>
      <c r="BM614" s="229" t="s">
        <v>883</v>
      </c>
    </row>
    <row r="615" s="13" customFormat="1">
      <c r="A615" s="13"/>
      <c r="B615" s="231"/>
      <c r="C615" s="232"/>
      <c r="D615" s="233" t="s">
        <v>163</v>
      </c>
      <c r="E615" s="234" t="s">
        <v>1</v>
      </c>
      <c r="F615" s="235" t="s">
        <v>302</v>
      </c>
      <c r="G615" s="232"/>
      <c r="H615" s="234" t="s">
        <v>1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1" t="s">
        <v>163</v>
      </c>
      <c r="AU615" s="241" t="s">
        <v>88</v>
      </c>
      <c r="AV615" s="13" t="s">
        <v>86</v>
      </c>
      <c r="AW615" s="13" t="s">
        <v>34</v>
      </c>
      <c r="AX615" s="13" t="s">
        <v>78</v>
      </c>
      <c r="AY615" s="241" t="s">
        <v>154</v>
      </c>
    </row>
    <row r="616" s="13" customFormat="1">
      <c r="A616" s="13"/>
      <c r="B616" s="231"/>
      <c r="C616" s="232"/>
      <c r="D616" s="233" t="s">
        <v>163</v>
      </c>
      <c r="E616" s="234" t="s">
        <v>1</v>
      </c>
      <c r="F616" s="235" t="s">
        <v>856</v>
      </c>
      <c r="G616" s="232"/>
      <c r="H616" s="234" t="s">
        <v>1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1" t="s">
        <v>163</v>
      </c>
      <c r="AU616" s="241" t="s">
        <v>88</v>
      </c>
      <c r="AV616" s="13" t="s">
        <v>86</v>
      </c>
      <c r="AW616" s="13" t="s">
        <v>34</v>
      </c>
      <c r="AX616" s="13" t="s">
        <v>78</v>
      </c>
      <c r="AY616" s="241" t="s">
        <v>154</v>
      </c>
    </row>
    <row r="617" s="14" customFormat="1">
      <c r="A617" s="14"/>
      <c r="B617" s="242"/>
      <c r="C617" s="243"/>
      <c r="D617" s="233" t="s">
        <v>163</v>
      </c>
      <c r="E617" s="244" t="s">
        <v>1</v>
      </c>
      <c r="F617" s="245" t="s">
        <v>884</v>
      </c>
      <c r="G617" s="243"/>
      <c r="H617" s="246">
        <v>29.475000000000001</v>
      </c>
      <c r="I617" s="247"/>
      <c r="J617" s="243"/>
      <c r="K617" s="243"/>
      <c r="L617" s="248"/>
      <c r="M617" s="249"/>
      <c r="N617" s="250"/>
      <c r="O617" s="250"/>
      <c r="P617" s="250"/>
      <c r="Q617" s="250"/>
      <c r="R617" s="250"/>
      <c r="S617" s="250"/>
      <c r="T617" s="25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2" t="s">
        <v>163</v>
      </c>
      <c r="AU617" s="252" t="s">
        <v>88</v>
      </c>
      <c r="AV617" s="14" t="s">
        <v>88</v>
      </c>
      <c r="AW617" s="14" t="s">
        <v>34</v>
      </c>
      <c r="AX617" s="14" t="s">
        <v>78</v>
      </c>
      <c r="AY617" s="252" t="s">
        <v>154</v>
      </c>
    </row>
    <row r="618" s="13" customFormat="1">
      <c r="A618" s="13"/>
      <c r="B618" s="231"/>
      <c r="C618" s="232"/>
      <c r="D618" s="233" t="s">
        <v>163</v>
      </c>
      <c r="E618" s="234" t="s">
        <v>1</v>
      </c>
      <c r="F618" s="235" t="s">
        <v>885</v>
      </c>
      <c r="G618" s="232"/>
      <c r="H618" s="234" t="s">
        <v>1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1" t="s">
        <v>163</v>
      </c>
      <c r="AU618" s="241" t="s">
        <v>88</v>
      </c>
      <c r="AV618" s="13" t="s">
        <v>86</v>
      </c>
      <c r="AW618" s="13" t="s">
        <v>34</v>
      </c>
      <c r="AX618" s="13" t="s">
        <v>78</v>
      </c>
      <c r="AY618" s="241" t="s">
        <v>154</v>
      </c>
    </row>
    <row r="619" s="14" customFormat="1">
      <c r="A619" s="14"/>
      <c r="B619" s="242"/>
      <c r="C619" s="243"/>
      <c r="D619" s="233" t="s">
        <v>163</v>
      </c>
      <c r="E619" s="244" t="s">
        <v>1</v>
      </c>
      <c r="F619" s="245" t="s">
        <v>886</v>
      </c>
      <c r="G619" s="243"/>
      <c r="H619" s="246">
        <v>3.71</v>
      </c>
      <c r="I619" s="247"/>
      <c r="J619" s="243"/>
      <c r="K619" s="243"/>
      <c r="L619" s="248"/>
      <c r="M619" s="249"/>
      <c r="N619" s="250"/>
      <c r="O619" s="250"/>
      <c r="P619" s="250"/>
      <c r="Q619" s="250"/>
      <c r="R619" s="250"/>
      <c r="S619" s="250"/>
      <c r="T619" s="25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2" t="s">
        <v>163</v>
      </c>
      <c r="AU619" s="252" t="s">
        <v>88</v>
      </c>
      <c r="AV619" s="14" t="s">
        <v>88</v>
      </c>
      <c r="AW619" s="14" t="s">
        <v>34</v>
      </c>
      <c r="AX619" s="14" t="s">
        <v>78</v>
      </c>
      <c r="AY619" s="252" t="s">
        <v>154</v>
      </c>
    </row>
    <row r="620" s="15" customFormat="1">
      <c r="A620" s="15"/>
      <c r="B620" s="253"/>
      <c r="C620" s="254"/>
      <c r="D620" s="233" t="s">
        <v>163</v>
      </c>
      <c r="E620" s="255" t="s">
        <v>1</v>
      </c>
      <c r="F620" s="256" t="s">
        <v>201</v>
      </c>
      <c r="G620" s="254"/>
      <c r="H620" s="257">
        <v>33.185000000000002</v>
      </c>
      <c r="I620" s="258"/>
      <c r="J620" s="254"/>
      <c r="K620" s="254"/>
      <c r="L620" s="259"/>
      <c r="M620" s="260"/>
      <c r="N620" s="261"/>
      <c r="O620" s="261"/>
      <c r="P620" s="261"/>
      <c r="Q620" s="261"/>
      <c r="R620" s="261"/>
      <c r="S620" s="261"/>
      <c r="T620" s="262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3" t="s">
        <v>163</v>
      </c>
      <c r="AU620" s="263" t="s">
        <v>88</v>
      </c>
      <c r="AV620" s="15" t="s">
        <v>161</v>
      </c>
      <c r="AW620" s="15" t="s">
        <v>34</v>
      </c>
      <c r="AX620" s="15" t="s">
        <v>86</v>
      </c>
      <c r="AY620" s="263" t="s">
        <v>154</v>
      </c>
    </row>
    <row r="621" s="14" customFormat="1">
      <c r="A621" s="14"/>
      <c r="B621" s="242"/>
      <c r="C621" s="243"/>
      <c r="D621" s="233" t="s">
        <v>163</v>
      </c>
      <c r="E621" s="243"/>
      <c r="F621" s="245" t="s">
        <v>887</v>
      </c>
      <c r="G621" s="243"/>
      <c r="H621" s="246">
        <v>38.162999999999997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2" t="s">
        <v>163</v>
      </c>
      <c r="AU621" s="252" t="s">
        <v>88</v>
      </c>
      <c r="AV621" s="14" t="s">
        <v>88</v>
      </c>
      <c r="AW621" s="14" t="s">
        <v>4</v>
      </c>
      <c r="AX621" s="14" t="s">
        <v>86</v>
      </c>
      <c r="AY621" s="252" t="s">
        <v>154</v>
      </c>
    </row>
    <row r="622" s="2" customFormat="1" ht="24.15" customHeight="1">
      <c r="A622" s="38"/>
      <c r="B622" s="39"/>
      <c r="C622" s="264" t="s">
        <v>888</v>
      </c>
      <c r="D622" s="264" t="s">
        <v>258</v>
      </c>
      <c r="E622" s="265" t="s">
        <v>889</v>
      </c>
      <c r="F622" s="266" t="s">
        <v>890</v>
      </c>
      <c r="G622" s="267" t="s">
        <v>205</v>
      </c>
      <c r="H622" s="268">
        <v>63.802</v>
      </c>
      <c r="I622" s="269"/>
      <c r="J622" s="270">
        <f>ROUND(I622*H622,2)</f>
        <v>0</v>
      </c>
      <c r="K622" s="266" t="s">
        <v>160</v>
      </c>
      <c r="L622" s="271"/>
      <c r="M622" s="272" t="s">
        <v>1</v>
      </c>
      <c r="N622" s="273" t="s">
        <v>43</v>
      </c>
      <c r="O622" s="91"/>
      <c r="P622" s="227">
        <f>O622*H622</f>
        <v>0</v>
      </c>
      <c r="Q622" s="227">
        <v>0.0035000000000000001</v>
      </c>
      <c r="R622" s="227">
        <f>Q622*H622</f>
        <v>0.22330700000000001</v>
      </c>
      <c r="S622" s="227">
        <v>0</v>
      </c>
      <c r="T622" s="228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9" t="s">
        <v>338</v>
      </c>
      <c r="AT622" s="229" t="s">
        <v>258</v>
      </c>
      <c r="AU622" s="229" t="s">
        <v>88</v>
      </c>
      <c r="AY622" s="17" t="s">
        <v>154</v>
      </c>
      <c r="BE622" s="230">
        <f>IF(N622="základní",J622,0)</f>
        <v>0</v>
      </c>
      <c r="BF622" s="230">
        <f>IF(N622="snížená",J622,0)</f>
        <v>0</v>
      </c>
      <c r="BG622" s="230">
        <f>IF(N622="zákl. přenesená",J622,0)</f>
        <v>0</v>
      </c>
      <c r="BH622" s="230">
        <f>IF(N622="sníž. přenesená",J622,0)</f>
        <v>0</v>
      </c>
      <c r="BI622" s="230">
        <f>IF(N622="nulová",J622,0)</f>
        <v>0</v>
      </c>
      <c r="BJ622" s="17" t="s">
        <v>86</v>
      </c>
      <c r="BK622" s="230">
        <f>ROUND(I622*H622,2)</f>
        <v>0</v>
      </c>
      <c r="BL622" s="17" t="s">
        <v>246</v>
      </c>
      <c r="BM622" s="229" t="s">
        <v>891</v>
      </c>
    </row>
    <row r="623" s="13" customFormat="1">
      <c r="A623" s="13"/>
      <c r="B623" s="231"/>
      <c r="C623" s="232"/>
      <c r="D623" s="233" t="s">
        <v>163</v>
      </c>
      <c r="E623" s="234" t="s">
        <v>1</v>
      </c>
      <c r="F623" s="235" t="s">
        <v>193</v>
      </c>
      <c r="G623" s="232"/>
      <c r="H623" s="234" t="s">
        <v>1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1" t="s">
        <v>163</v>
      </c>
      <c r="AU623" s="241" t="s">
        <v>88</v>
      </c>
      <c r="AV623" s="13" t="s">
        <v>86</v>
      </c>
      <c r="AW623" s="13" t="s">
        <v>34</v>
      </c>
      <c r="AX623" s="13" t="s">
        <v>78</v>
      </c>
      <c r="AY623" s="241" t="s">
        <v>154</v>
      </c>
    </row>
    <row r="624" s="13" customFormat="1">
      <c r="A624" s="13"/>
      <c r="B624" s="231"/>
      <c r="C624" s="232"/>
      <c r="D624" s="233" t="s">
        <v>163</v>
      </c>
      <c r="E624" s="234" t="s">
        <v>1</v>
      </c>
      <c r="F624" s="235" t="s">
        <v>872</v>
      </c>
      <c r="G624" s="232"/>
      <c r="H624" s="234" t="s">
        <v>1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163</v>
      </c>
      <c r="AU624" s="241" t="s">
        <v>88</v>
      </c>
      <c r="AV624" s="13" t="s">
        <v>86</v>
      </c>
      <c r="AW624" s="13" t="s">
        <v>34</v>
      </c>
      <c r="AX624" s="13" t="s">
        <v>78</v>
      </c>
      <c r="AY624" s="241" t="s">
        <v>154</v>
      </c>
    </row>
    <row r="625" s="14" customFormat="1">
      <c r="A625" s="14"/>
      <c r="B625" s="242"/>
      <c r="C625" s="243"/>
      <c r="D625" s="233" t="s">
        <v>163</v>
      </c>
      <c r="E625" s="244" t="s">
        <v>1</v>
      </c>
      <c r="F625" s="245" t="s">
        <v>873</v>
      </c>
      <c r="G625" s="243"/>
      <c r="H625" s="246">
        <v>3.9300000000000002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2" t="s">
        <v>163</v>
      </c>
      <c r="AU625" s="252" t="s">
        <v>88</v>
      </c>
      <c r="AV625" s="14" t="s">
        <v>88</v>
      </c>
      <c r="AW625" s="14" t="s">
        <v>34</v>
      </c>
      <c r="AX625" s="14" t="s">
        <v>78</v>
      </c>
      <c r="AY625" s="252" t="s">
        <v>154</v>
      </c>
    </row>
    <row r="626" s="13" customFormat="1">
      <c r="A626" s="13"/>
      <c r="B626" s="231"/>
      <c r="C626" s="232"/>
      <c r="D626" s="233" t="s">
        <v>163</v>
      </c>
      <c r="E626" s="234" t="s">
        <v>1</v>
      </c>
      <c r="F626" s="235" t="s">
        <v>302</v>
      </c>
      <c r="G626" s="232"/>
      <c r="H626" s="234" t="s">
        <v>1</v>
      </c>
      <c r="I626" s="236"/>
      <c r="J626" s="232"/>
      <c r="K626" s="232"/>
      <c r="L626" s="237"/>
      <c r="M626" s="238"/>
      <c r="N626" s="239"/>
      <c r="O626" s="239"/>
      <c r="P626" s="239"/>
      <c r="Q626" s="239"/>
      <c r="R626" s="239"/>
      <c r="S626" s="239"/>
      <c r="T626" s="24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1" t="s">
        <v>163</v>
      </c>
      <c r="AU626" s="241" t="s">
        <v>88</v>
      </c>
      <c r="AV626" s="13" t="s">
        <v>86</v>
      </c>
      <c r="AW626" s="13" t="s">
        <v>34</v>
      </c>
      <c r="AX626" s="13" t="s">
        <v>78</v>
      </c>
      <c r="AY626" s="241" t="s">
        <v>154</v>
      </c>
    </row>
    <row r="627" s="13" customFormat="1">
      <c r="A627" s="13"/>
      <c r="B627" s="231"/>
      <c r="C627" s="232"/>
      <c r="D627" s="233" t="s">
        <v>163</v>
      </c>
      <c r="E627" s="234" t="s">
        <v>1</v>
      </c>
      <c r="F627" s="235" t="s">
        <v>619</v>
      </c>
      <c r="G627" s="232"/>
      <c r="H627" s="234" t="s">
        <v>1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1" t="s">
        <v>163</v>
      </c>
      <c r="AU627" s="241" t="s">
        <v>88</v>
      </c>
      <c r="AV627" s="13" t="s">
        <v>86</v>
      </c>
      <c r="AW627" s="13" t="s">
        <v>34</v>
      </c>
      <c r="AX627" s="13" t="s">
        <v>78</v>
      </c>
      <c r="AY627" s="241" t="s">
        <v>154</v>
      </c>
    </row>
    <row r="628" s="14" customFormat="1">
      <c r="A628" s="14"/>
      <c r="B628" s="242"/>
      <c r="C628" s="243"/>
      <c r="D628" s="233" t="s">
        <v>163</v>
      </c>
      <c r="E628" s="244" t="s">
        <v>1</v>
      </c>
      <c r="F628" s="245" t="s">
        <v>620</v>
      </c>
      <c r="G628" s="243"/>
      <c r="H628" s="246">
        <v>16.41</v>
      </c>
      <c r="I628" s="247"/>
      <c r="J628" s="243"/>
      <c r="K628" s="243"/>
      <c r="L628" s="248"/>
      <c r="M628" s="249"/>
      <c r="N628" s="250"/>
      <c r="O628" s="250"/>
      <c r="P628" s="250"/>
      <c r="Q628" s="250"/>
      <c r="R628" s="250"/>
      <c r="S628" s="250"/>
      <c r="T628" s="25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2" t="s">
        <v>163</v>
      </c>
      <c r="AU628" s="252" t="s">
        <v>88</v>
      </c>
      <c r="AV628" s="14" t="s">
        <v>88</v>
      </c>
      <c r="AW628" s="14" t="s">
        <v>34</v>
      </c>
      <c r="AX628" s="14" t="s">
        <v>78</v>
      </c>
      <c r="AY628" s="252" t="s">
        <v>154</v>
      </c>
    </row>
    <row r="629" s="13" customFormat="1">
      <c r="A629" s="13"/>
      <c r="B629" s="231"/>
      <c r="C629" s="232"/>
      <c r="D629" s="233" t="s">
        <v>163</v>
      </c>
      <c r="E629" s="234" t="s">
        <v>1</v>
      </c>
      <c r="F629" s="235" t="s">
        <v>621</v>
      </c>
      <c r="G629" s="232"/>
      <c r="H629" s="234" t="s">
        <v>1</v>
      </c>
      <c r="I629" s="236"/>
      <c r="J629" s="232"/>
      <c r="K629" s="232"/>
      <c r="L629" s="237"/>
      <c r="M629" s="238"/>
      <c r="N629" s="239"/>
      <c r="O629" s="239"/>
      <c r="P629" s="239"/>
      <c r="Q629" s="239"/>
      <c r="R629" s="239"/>
      <c r="S629" s="239"/>
      <c r="T629" s="24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1" t="s">
        <v>163</v>
      </c>
      <c r="AU629" s="241" t="s">
        <v>88</v>
      </c>
      <c r="AV629" s="13" t="s">
        <v>86</v>
      </c>
      <c r="AW629" s="13" t="s">
        <v>34</v>
      </c>
      <c r="AX629" s="13" t="s">
        <v>78</v>
      </c>
      <c r="AY629" s="241" t="s">
        <v>154</v>
      </c>
    </row>
    <row r="630" s="14" customFormat="1">
      <c r="A630" s="14"/>
      <c r="B630" s="242"/>
      <c r="C630" s="243"/>
      <c r="D630" s="233" t="s">
        <v>163</v>
      </c>
      <c r="E630" s="244" t="s">
        <v>1</v>
      </c>
      <c r="F630" s="245" t="s">
        <v>631</v>
      </c>
      <c r="G630" s="243"/>
      <c r="H630" s="246">
        <v>28.789999999999999</v>
      </c>
      <c r="I630" s="247"/>
      <c r="J630" s="243"/>
      <c r="K630" s="243"/>
      <c r="L630" s="248"/>
      <c r="M630" s="249"/>
      <c r="N630" s="250"/>
      <c r="O630" s="250"/>
      <c r="P630" s="250"/>
      <c r="Q630" s="250"/>
      <c r="R630" s="250"/>
      <c r="S630" s="250"/>
      <c r="T630" s="25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2" t="s">
        <v>163</v>
      </c>
      <c r="AU630" s="252" t="s">
        <v>88</v>
      </c>
      <c r="AV630" s="14" t="s">
        <v>88</v>
      </c>
      <c r="AW630" s="14" t="s">
        <v>34</v>
      </c>
      <c r="AX630" s="14" t="s">
        <v>78</v>
      </c>
      <c r="AY630" s="252" t="s">
        <v>154</v>
      </c>
    </row>
    <row r="631" s="13" customFormat="1">
      <c r="A631" s="13"/>
      <c r="B631" s="231"/>
      <c r="C631" s="232"/>
      <c r="D631" s="233" t="s">
        <v>163</v>
      </c>
      <c r="E631" s="234" t="s">
        <v>1</v>
      </c>
      <c r="F631" s="235" t="s">
        <v>623</v>
      </c>
      <c r="G631" s="232"/>
      <c r="H631" s="234" t="s">
        <v>1</v>
      </c>
      <c r="I631" s="236"/>
      <c r="J631" s="232"/>
      <c r="K631" s="232"/>
      <c r="L631" s="237"/>
      <c r="M631" s="238"/>
      <c r="N631" s="239"/>
      <c r="O631" s="239"/>
      <c r="P631" s="239"/>
      <c r="Q631" s="239"/>
      <c r="R631" s="239"/>
      <c r="S631" s="239"/>
      <c r="T631" s="24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1" t="s">
        <v>163</v>
      </c>
      <c r="AU631" s="241" t="s">
        <v>88</v>
      </c>
      <c r="AV631" s="13" t="s">
        <v>86</v>
      </c>
      <c r="AW631" s="13" t="s">
        <v>34</v>
      </c>
      <c r="AX631" s="13" t="s">
        <v>78</v>
      </c>
      <c r="AY631" s="241" t="s">
        <v>154</v>
      </c>
    </row>
    <row r="632" s="14" customFormat="1">
      <c r="A632" s="14"/>
      <c r="B632" s="242"/>
      <c r="C632" s="243"/>
      <c r="D632" s="233" t="s">
        <v>163</v>
      </c>
      <c r="E632" s="244" t="s">
        <v>1</v>
      </c>
      <c r="F632" s="245" t="s">
        <v>624</v>
      </c>
      <c r="G632" s="243"/>
      <c r="H632" s="246">
        <v>6.3499999999999996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2" t="s">
        <v>163</v>
      </c>
      <c r="AU632" s="252" t="s">
        <v>88</v>
      </c>
      <c r="AV632" s="14" t="s">
        <v>88</v>
      </c>
      <c r="AW632" s="14" t="s">
        <v>34</v>
      </c>
      <c r="AX632" s="14" t="s">
        <v>78</v>
      </c>
      <c r="AY632" s="252" t="s">
        <v>154</v>
      </c>
    </row>
    <row r="633" s="15" customFormat="1">
      <c r="A633" s="15"/>
      <c r="B633" s="253"/>
      <c r="C633" s="254"/>
      <c r="D633" s="233" t="s">
        <v>163</v>
      </c>
      <c r="E633" s="255" t="s">
        <v>1</v>
      </c>
      <c r="F633" s="256" t="s">
        <v>201</v>
      </c>
      <c r="G633" s="254"/>
      <c r="H633" s="257">
        <v>55.479999999999997</v>
      </c>
      <c r="I633" s="258"/>
      <c r="J633" s="254"/>
      <c r="K633" s="254"/>
      <c r="L633" s="259"/>
      <c r="M633" s="260"/>
      <c r="N633" s="261"/>
      <c r="O633" s="261"/>
      <c r="P633" s="261"/>
      <c r="Q633" s="261"/>
      <c r="R633" s="261"/>
      <c r="S633" s="261"/>
      <c r="T633" s="262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63" t="s">
        <v>163</v>
      </c>
      <c r="AU633" s="263" t="s">
        <v>88</v>
      </c>
      <c r="AV633" s="15" t="s">
        <v>161</v>
      </c>
      <c r="AW633" s="15" t="s">
        <v>34</v>
      </c>
      <c r="AX633" s="15" t="s">
        <v>86</v>
      </c>
      <c r="AY633" s="263" t="s">
        <v>154</v>
      </c>
    </row>
    <row r="634" s="14" customFormat="1">
      <c r="A634" s="14"/>
      <c r="B634" s="242"/>
      <c r="C634" s="243"/>
      <c r="D634" s="233" t="s">
        <v>163</v>
      </c>
      <c r="E634" s="243"/>
      <c r="F634" s="245" t="s">
        <v>892</v>
      </c>
      <c r="G634" s="243"/>
      <c r="H634" s="246">
        <v>63.802</v>
      </c>
      <c r="I634" s="247"/>
      <c r="J634" s="243"/>
      <c r="K634" s="243"/>
      <c r="L634" s="248"/>
      <c r="M634" s="249"/>
      <c r="N634" s="250"/>
      <c r="O634" s="250"/>
      <c r="P634" s="250"/>
      <c r="Q634" s="250"/>
      <c r="R634" s="250"/>
      <c r="S634" s="250"/>
      <c r="T634" s="25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2" t="s">
        <v>163</v>
      </c>
      <c r="AU634" s="252" t="s">
        <v>88</v>
      </c>
      <c r="AV634" s="14" t="s">
        <v>88</v>
      </c>
      <c r="AW634" s="14" t="s">
        <v>4</v>
      </c>
      <c r="AX634" s="14" t="s">
        <v>86</v>
      </c>
      <c r="AY634" s="252" t="s">
        <v>154</v>
      </c>
    </row>
    <row r="635" s="2" customFormat="1" ht="24.15" customHeight="1">
      <c r="A635" s="38"/>
      <c r="B635" s="39"/>
      <c r="C635" s="264" t="s">
        <v>893</v>
      </c>
      <c r="D635" s="264" t="s">
        <v>258</v>
      </c>
      <c r="E635" s="265" t="s">
        <v>894</v>
      </c>
      <c r="F635" s="266" t="s">
        <v>895</v>
      </c>
      <c r="G635" s="267" t="s">
        <v>205</v>
      </c>
      <c r="H635" s="268">
        <v>140.13900000000001</v>
      </c>
      <c r="I635" s="269"/>
      <c r="J635" s="270">
        <f>ROUND(I635*H635,2)</f>
        <v>0</v>
      </c>
      <c r="K635" s="266" t="s">
        <v>506</v>
      </c>
      <c r="L635" s="271"/>
      <c r="M635" s="272" t="s">
        <v>1</v>
      </c>
      <c r="N635" s="273" t="s">
        <v>43</v>
      </c>
      <c r="O635" s="91"/>
      <c r="P635" s="227">
        <f>O635*H635</f>
        <v>0</v>
      </c>
      <c r="Q635" s="227">
        <v>0</v>
      </c>
      <c r="R635" s="227">
        <f>Q635*H635</f>
        <v>0</v>
      </c>
      <c r="S635" s="227">
        <v>0</v>
      </c>
      <c r="T635" s="228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9" t="s">
        <v>338</v>
      </c>
      <c r="AT635" s="229" t="s">
        <v>258</v>
      </c>
      <c r="AU635" s="229" t="s">
        <v>88</v>
      </c>
      <c r="AY635" s="17" t="s">
        <v>154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86</v>
      </c>
      <c r="BK635" s="230">
        <f>ROUND(I635*H635,2)</f>
        <v>0</v>
      </c>
      <c r="BL635" s="17" t="s">
        <v>246</v>
      </c>
      <c r="BM635" s="229" t="s">
        <v>896</v>
      </c>
    </row>
    <row r="636" s="13" customFormat="1">
      <c r="A636" s="13"/>
      <c r="B636" s="231"/>
      <c r="C636" s="232"/>
      <c r="D636" s="233" t="s">
        <v>163</v>
      </c>
      <c r="E636" s="234" t="s">
        <v>1</v>
      </c>
      <c r="F636" s="235" t="s">
        <v>193</v>
      </c>
      <c r="G636" s="232"/>
      <c r="H636" s="234" t="s">
        <v>1</v>
      </c>
      <c r="I636" s="236"/>
      <c r="J636" s="232"/>
      <c r="K636" s="232"/>
      <c r="L636" s="237"/>
      <c r="M636" s="238"/>
      <c r="N636" s="239"/>
      <c r="O636" s="239"/>
      <c r="P636" s="239"/>
      <c r="Q636" s="239"/>
      <c r="R636" s="239"/>
      <c r="S636" s="239"/>
      <c r="T636" s="24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1" t="s">
        <v>163</v>
      </c>
      <c r="AU636" s="241" t="s">
        <v>88</v>
      </c>
      <c r="AV636" s="13" t="s">
        <v>86</v>
      </c>
      <c r="AW636" s="13" t="s">
        <v>34</v>
      </c>
      <c r="AX636" s="13" t="s">
        <v>78</v>
      </c>
      <c r="AY636" s="241" t="s">
        <v>154</v>
      </c>
    </row>
    <row r="637" s="13" customFormat="1">
      <c r="A637" s="13"/>
      <c r="B637" s="231"/>
      <c r="C637" s="232"/>
      <c r="D637" s="233" t="s">
        <v>163</v>
      </c>
      <c r="E637" s="234" t="s">
        <v>1</v>
      </c>
      <c r="F637" s="235" t="s">
        <v>874</v>
      </c>
      <c r="G637" s="232"/>
      <c r="H637" s="234" t="s">
        <v>1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1" t="s">
        <v>163</v>
      </c>
      <c r="AU637" s="241" t="s">
        <v>88</v>
      </c>
      <c r="AV637" s="13" t="s">
        <v>86</v>
      </c>
      <c r="AW637" s="13" t="s">
        <v>34</v>
      </c>
      <c r="AX637" s="13" t="s">
        <v>78</v>
      </c>
      <c r="AY637" s="241" t="s">
        <v>154</v>
      </c>
    </row>
    <row r="638" s="14" customFormat="1">
      <c r="A638" s="14"/>
      <c r="B638" s="242"/>
      <c r="C638" s="243"/>
      <c r="D638" s="233" t="s">
        <v>163</v>
      </c>
      <c r="E638" s="244" t="s">
        <v>1</v>
      </c>
      <c r="F638" s="245" t="s">
        <v>820</v>
      </c>
      <c r="G638" s="243"/>
      <c r="H638" s="246">
        <v>8.2400000000000002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2" t="s">
        <v>163</v>
      </c>
      <c r="AU638" s="252" t="s">
        <v>88</v>
      </c>
      <c r="AV638" s="14" t="s">
        <v>88</v>
      </c>
      <c r="AW638" s="14" t="s">
        <v>34</v>
      </c>
      <c r="AX638" s="14" t="s">
        <v>78</v>
      </c>
      <c r="AY638" s="252" t="s">
        <v>154</v>
      </c>
    </row>
    <row r="639" s="13" customFormat="1">
      <c r="A639" s="13"/>
      <c r="B639" s="231"/>
      <c r="C639" s="232"/>
      <c r="D639" s="233" t="s">
        <v>163</v>
      </c>
      <c r="E639" s="234" t="s">
        <v>1</v>
      </c>
      <c r="F639" s="235" t="s">
        <v>875</v>
      </c>
      <c r="G639" s="232"/>
      <c r="H639" s="234" t="s">
        <v>1</v>
      </c>
      <c r="I639" s="236"/>
      <c r="J639" s="232"/>
      <c r="K639" s="232"/>
      <c r="L639" s="237"/>
      <c r="M639" s="238"/>
      <c r="N639" s="239"/>
      <c r="O639" s="239"/>
      <c r="P639" s="239"/>
      <c r="Q639" s="239"/>
      <c r="R639" s="239"/>
      <c r="S639" s="239"/>
      <c r="T639" s="24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1" t="s">
        <v>163</v>
      </c>
      <c r="AU639" s="241" t="s">
        <v>88</v>
      </c>
      <c r="AV639" s="13" t="s">
        <v>86</v>
      </c>
      <c r="AW639" s="13" t="s">
        <v>34</v>
      </c>
      <c r="AX639" s="13" t="s">
        <v>78</v>
      </c>
      <c r="AY639" s="241" t="s">
        <v>154</v>
      </c>
    </row>
    <row r="640" s="14" customFormat="1">
      <c r="A640" s="14"/>
      <c r="B640" s="242"/>
      <c r="C640" s="243"/>
      <c r="D640" s="233" t="s">
        <v>163</v>
      </c>
      <c r="E640" s="244" t="s">
        <v>1</v>
      </c>
      <c r="F640" s="245" t="s">
        <v>823</v>
      </c>
      <c r="G640" s="243"/>
      <c r="H640" s="246">
        <v>8.4000000000000004</v>
      </c>
      <c r="I640" s="247"/>
      <c r="J640" s="243"/>
      <c r="K640" s="243"/>
      <c r="L640" s="248"/>
      <c r="M640" s="249"/>
      <c r="N640" s="250"/>
      <c r="O640" s="250"/>
      <c r="P640" s="250"/>
      <c r="Q640" s="250"/>
      <c r="R640" s="250"/>
      <c r="S640" s="250"/>
      <c r="T640" s="25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2" t="s">
        <v>163</v>
      </c>
      <c r="AU640" s="252" t="s">
        <v>88</v>
      </c>
      <c r="AV640" s="14" t="s">
        <v>88</v>
      </c>
      <c r="AW640" s="14" t="s">
        <v>34</v>
      </c>
      <c r="AX640" s="14" t="s">
        <v>78</v>
      </c>
      <c r="AY640" s="252" t="s">
        <v>154</v>
      </c>
    </row>
    <row r="641" s="13" customFormat="1">
      <c r="A641" s="13"/>
      <c r="B641" s="231"/>
      <c r="C641" s="232"/>
      <c r="D641" s="233" t="s">
        <v>163</v>
      </c>
      <c r="E641" s="234" t="s">
        <v>1</v>
      </c>
      <c r="F641" s="235" t="s">
        <v>302</v>
      </c>
      <c r="G641" s="232"/>
      <c r="H641" s="234" t="s">
        <v>1</v>
      </c>
      <c r="I641" s="236"/>
      <c r="J641" s="232"/>
      <c r="K641" s="232"/>
      <c r="L641" s="237"/>
      <c r="M641" s="238"/>
      <c r="N641" s="239"/>
      <c r="O641" s="239"/>
      <c r="P641" s="239"/>
      <c r="Q641" s="239"/>
      <c r="R641" s="239"/>
      <c r="S641" s="239"/>
      <c r="T641" s="24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1" t="s">
        <v>163</v>
      </c>
      <c r="AU641" s="241" t="s">
        <v>88</v>
      </c>
      <c r="AV641" s="13" t="s">
        <v>86</v>
      </c>
      <c r="AW641" s="13" t="s">
        <v>34</v>
      </c>
      <c r="AX641" s="13" t="s">
        <v>78</v>
      </c>
      <c r="AY641" s="241" t="s">
        <v>154</v>
      </c>
    </row>
    <row r="642" s="13" customFormat="1">
      <c r="A642" s="13"/>
      <c r="B642" s="231"/>
      <c r="C642" s="232"/>
      <c r="D642" s="233" t="s">
        <v>163</v>
      </c>
      <c r="E642" s="234" t="s">
        <v>1</v>
      </c>
      <c r="F642" s="235" t="s">
        <v>854</v>
      </c>
      <c r="G642" s="232"/>
      <c r="H642" s="234" t="s">
        <v>1</v>
      </c>
      <c r="I642" s="236"/>
      <c r="J642" s="232"/>
      <c r="K642" s="232"/>
      <c r="L642" s="237"/>
      <c r="M642" s="238"/>
      <c r="N642" s="239"/>
      <c r="O642" s="239"/>
      <c r="P642" s="239"/>
      <c r="Q642" s="239"/>
      <c r="R642" s="239"/>
      <c r="S642" s="239"/>
      <c r="T642" s="24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1" t="s">
        <v>163</v>
      </c>
      <c r="AU642" s="241" t="s">
        <v>88</v>
      </c>
      <c r="AV642" s="13" t="s">
        <v>86</v>
      </c>
      <c r="AW642" s="13" t="s">
        <v>34</v>
      </c>
      <c r="AX642" s="13" t="s">
        <v>78</v>
      </c>
      <c r="AY642" s="241" t="s">
        <v>154</v>
      </c>
    </row>
    <row r="643" s="14" customFormat="1">
      <c r="A643" s="14"/>
      <c r="B643" s="242"/>
      <c r="C643" s="243"/>
      <c r="D643" s="233" t="s">
        <v>163</v>
      </c>
      <c r="E643" s="244" t="s">
        <v>1</v>
      </c>
      <c r="F643" s="245" t="s">
        <v>876</v>
      </c>
      <c r="G643" s="243"/>
      <c r="H643" s="246">
        <v>99.310000000000002</v>
      </c>
      <c r="I643" s="247"/>
      <c r="J643" s="243"/>
      <c r="K643" s="243"/>
      <c r="L643" s="248"/>
      <c r="M643" s="249"/>
      <c r="N643" s="250"/>
      <c r="O643" s="250"/>
      <c r="P643" s="250"/>
      <c r="Q643" s="250"/>
      <c r="R643" s="250"/>
      <c r="S643" s="250"/>
      <c r="T643" s="25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2" t="s">
        <v>163</v>
      </c>
      <c r="AU643" s="252" t="s">
        <v>88</v>
      </c>
      <c r="AV643" s="14" t="s">
        <v>88</v>
      </c>
      <c r="AW643" s="14" t="s">
        <v>34</v>
      </c>
      <c r="AX643" s="14" t="s">
        <v>78</v>
      </c>
      <c r="AY643" s="252" t="s">
        <v>154</v>
      </c>
    </row>
    <row r="644" s="13" customFormat="1">
      <c r="A644" s="13"/>
      <c r="B644" s="231"/>
      <c r="C644" s="232"/>
      <c r="D644" s="233" t="s">
        <v>163</v>
      </c>
      <c r="E644" s="234" t="s">
        <v>1</v>
      </c>
      <c r="F644" s="235" t="s">
        <v>877</v>
      </c>
      <c r="G644" s="232"/>
      <c r="H644" s="234" t="s">
        <v>1</v>
      </c>
      <c r="I644" s="236"/>
      <c r="J644" s="232"/>
      <c r="K644" s="232"/>
      <c r="L644" s="237"/>
      <c r="M644" s="238"/>
      <c r="N644" s="239"/>
      <c r="O644" s="239"/>
      <c r="P644" s="239"/>
      <c r="Q644" s="239"/>
      <c r="R644" s="239"/>
      <c r="S644" s="239"/>
      <c r="T644" s="24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1" t="s">
        <v>163</v>
      </c>
      <c r="AU644" s="241" t="s">
        <v>88</v>
      </c>
      <c r="AV644" s="13" t="s">
        <v>86</v>
      </c>
      <c r="AW644" s="13" t="s">
        <v>34</v>
      </c>
      <c r="AX644" s="13" t="s">
        <v>78</v>
      </c>
      <c r="AY644" s="241" t="s">
        <v>154</v>
      </c>
    </row>
    <row r="645" s="14" customFormat="1">
      <c r="A645" s="14"/>
      <c r="B645" s="242"/>
      <c r="C645" s="243"/>
      <c r="D645" s="233" t="s">
        <v>163</v>
      </c>
      <c r="E645" s="244" t="s">
        <v>1</v>
      </c>
      <c r="F645" s="245" t="s">
        <v>835</v>
      </c>
      <c r="G645" s="243"/>
      <c r="H645" s="246">
        <v>5.9100000000000001</v>
      </c>
      <c r="I645" s="247"/>
      <c r="J645" s="243"/>
      <c r="K645" s="243"/>
      <c r="L645" s="248"/>
      <c r="M645" s="249"/>
      <c r="N645" s="250"/>
      <c r="O645" s="250"/>
      <c r="P645" s="250"/>
      <c r="Q645" s="250"/>
      <c r="R645" s="250"/>
      <c r="S645" s="250"/>
      <c r="T645" s="25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2" t="s">
        <v>163</v>
      </c>
      <c r="AU645" s="252" t="s">
        <v>88</v>
      </c>
      <c r="AV645" s="14" t="s">
        <v>88</v>
      </c>
      <c r="AW645" s="14" t="s">
        <v>34</v>
      </c>
      <c r="AX645" s="14" t="s">
        <v>78</v>
      </c>
      <c r="AY645" s="252" t="s">
        <v>154</v>
      </c>
    </row>
    <row r="646" s="15" customFormat="1">
      <c r="A646" s="15"/>
      <c r="B646" s="253"/>
      <c r="C646" s="254"/>
      <c r="D646" s="233" t="s">
        <v>163</v>
      </c>
      <c r="E646" s="255" t="s">
        <v>1</v>
      </c>
      <c r="F646" s="256" t="s">
        <v>201</v>
      </c>
      <c r="G646" s="254"/>
      <c r="H646" s="257">
        <v>121.86</v>
      </c>
      <c r="I646" s="258"/>
      <c r="J646" s="254"/>
      <c r="K646" s="254"/>
      <c r="L646" s="259"/>
      <c r="M646" s="260"/>
      <c r="N646" s="261"/>
      <c r="O646" s="261"/>
      <c r="P646" s="261"/>
      <c r="Q646" s="261"/>
      <c r="R646" s="261"/>
      <c r="S646" s="261"/>
      <c r="T646" s="262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3" t="s">
        <v>163</v>
      </c>
      <c r="AU646" s="263" t="s">
        <v>88</v>
      </c>
      <c r="AV646" s="15" t="s">
        <v>161</v>
      </c>
      <c r="AW646" s="15" t="s">
        <v>34</v>
      </c>
      <c r="AX646" s="15" t="s">
        <v>86</v>
      </c>
      <c r="AY646" s="263" t="s">
        <v>154</v>
      </c>
    </row>
    <row r="647" s="14" customFormat="1">
      <c r="A647" s="14"/>
      <c r="B647" s="242"/>
      <c r="C647" s="243"/>
      <c r="D647" s="233" t="s">
        <v>163</v>
      </c>
      <c r="E647" s="243"/>
      <c r="F647" s="245" t="s">
        <v>897</v>
      </c>
      <c r="G647" s="243"/>
      <c r="H647" s="246">
        <v>140.13900000000001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2" t="s">
        <v>163</v>
      </c>
      <c r="AU647" s="252" t="s">
        <v>88</v>
      </c>
      <c r="AV647" s="14" t="s">
        <v>88</v>
      </c>
      <c r="AW647" s="14" t="s">
        <v>4</v>
      </c>
      <c r="AX647" s="14" t="s">
        <v>86</v>
      </c>
      <c r="AY647" s="252" t="s">
        <v>154</v>
      </c>
    </row>
    <row r="648" s="2" customFormat="1" ht="24.15" customHeight="1">
      <c r="A648" s="38"/>
      <c r="B648" s="39"/>
      <c r="C648" s="218" t="s">
        <v>898</v>
      </c>
      <c r="D648" s="218" t="s">
        <v>156</v>
      </c>
      <c r="E648" s="219" t="s">
        <v>899</v>
      </c>
      <c r="F648" s="220" t="s">
        <v>900</v>
      </c>
      <c r="G648" s="221" t="s">
        <v>205</v>
      </c>
      <c r="H648" s="222">
        <v>144.31999999999999</v>
      </c>
      <c r="I648" s="223"/>
      <c r="J648" s="224">
        <f>ROUND(I648*H648,2)</f>
        <v>0</v>
      </c>
      <c r="K648" s="220" t="s">
        <v>160</v>
      </c>
      <c r="L648" s="44"/>
      <c r="M648" s="225" t="s">
        <v>1</v>
      </c>
      <c r="N648" s="226" t="s">
        <v>43</v>
      </c>
      <c r="O648" s="91"/>
      <c r="P648" s="227">
        <f>O648*H648</f>
        <v>0</v>
      </c>
      <c r="Q648" s="227">
        <v>0.000301</v>
      </c>
      <c r="R648" s="227">
        <f>Q648*H648</f>
        <v>0.043440319999999998</v>
      </c>
      <c r="S648" s="227">
        <v>0</v>
      </c>
      <c r="T648" s="228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9" t="s">
        <v>246</v>
      </c>
      <c r="AT648" s="229" t="s">
        <v>156</v>
      </c>
      <c r="AU648" s="229" t="s">
        <v>88</v>
      </c>
      <c r="AY648" s="17" t="s">
        <v>154</v>
      </c>
      <c r="BE648" s="230">
        <f>IF(N648="základní",J648,0)</f>
        <v>0</v>
      </c>
      <c r="BF648" s="230">
        <f>IF(N648="snížená",J648,0)</f>
        <v>0</v>
      </c>
      <c r="BG648" s="230">
        <f>IF(N648="zákl. přenesená",J648,0)</f>
        <v>0</v>
      </c>
      <c r="BH648" s="230">
        <f>IF(N648="sníž. přenesená",J648,0)</f>
        <v>0</v>
      </c>
      <c r="BI648" s="230">
        <f>IF(N648="nulová",J648,0)</f>
        <v>0</v>
      </c>
      <c r="BJ648" s="17" t="s">
        <v>86</v>
      </c>
      <c r="BK648" s="230">
        <f>ROUND(I648*H648,2)</f>
        <v>0</v>
      </c>
      <c r="BL648" s="17" t="s">
        <v>246</v>
      </c>
      <c r="BM648" s="229" t="s">
        <v>901</v>
      </c>
    </row>
    <row r="649" s="13" customFormat="1">
      <c r="A649" s="13"/>
      <c r="B649" s="231"/>
      <c r="C649" s="232"/>
      <c r="D649" s="233" t="s">
        <v>163</v>
      </c>
      <c r="E649" s="234" t="s">
        <v>1</v>
      </c>
      <c r="F649" s="235" t="s">
        <v>302</v>
      </c>
      <c r="G649" s="232"/>
      <c r="H649" s="234" t="s">
        <v>1</v>
      </c>
      <c r="I649" s="236"/>
      <c r="J649" s="232"/>
      <c r="K649" s="232"/>
      <c r="L649" s="237"/>
      <c r="M649" s="238"/>
      <c r="N649" s="239"/>
      <c r="O649" s="239"/>
      <c r="P649" s="239"/>
      <c r="Q649" s="239"/>
      <c r="R649" s="239"/>
      <c r="S649" s="239"/>
      <c r="T649" s="24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1" t="s">
        <v>163</v>
      </c>
      <c r="AU649" s="241" t="s">
        <v>88</v>
      </c>
      <c r="AV649" s="13" t="s">
        <v>86</v>
      </c>
      <c r="AW649" s="13" t="s">
        <v>34</v>
      </c>
      <c r="AX649" s="13" t="s">
        <v>78</v>
      </c>
      <c r="AY649" s="241" t="s">
        <v>154</v>
      </c>
    </row>
    <row r="650" s="13" customFormat="1">
      <c r="A650" s="13"/>
      <c r="B650" s="231"/>
      <c r="C650" s="232"/>
      <c r="D650" s="233" t="s">
        <v>163</v>
      </c>
      <c r="E650" s="234" t="s">
        <v>1</v>
      </c>
      <c r="F650" s="235" t="s">
        <v>623</v>
      </c>
      <c r="G650" s="232"/>
      <c r="H650" s="234" t="s">
        <v>1</v>
      </c>
      <c r="I650" s="236"/>
      <c r="J650" s="232"/>
      <c r="K650" s="232"/>
      <c r="L650" s="237"/>
      <c r="M650" s="238"/>
      <c r="N650" s="239"/>
      <c r="O650" s="239"/>
      <c r="P650" s="239"/>
      <c r="Q650" s="239"/>
      <c r="R650" s="239"/>
      <c r="S650" s="239"/>
      <c r="T650" s="24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1" t="s">
        <v>163</v>
      </c>
      <c r="AU650" s="241" t="s">
        <v>88</v>
      </c>
      <c r="AV650" s="13" t="s">
        <v>86</v>
      </c>
      <c r="AW650" s="13" t="s">
        <v>34</v>
      </c>
      <c r="AX650" s="13" t="s">
        <v>78</v>
      </c>
      <c r="AY650" s="241" t="s">
        <v>154</v>
      </c>
    </row>
    <row r="651" s="14" customFormat="1">
      <c r="A651" s="14"/>
      <c r="B651" s="242"/>
      <c r="C651" s="243"/>
      <c r="D651" s="233" t="s">
        <v>163</v>
      </c>
      <c r="E651" s="244" t="s">
        <v>1</v>
      </c>
      <c r="F651" s="245" t="s">
        <v>624</v>
      </c>
      <c r="G651" s="243"/>
      <c r="H651" s="246">
        <v>6.3499999999999996</v>
      </c>
      <c r="I651" s="247"/>
      <c r="J651" s="243"/>
      <c r="K651" s="243"/>
      <c r="L651" s="248"/>
      <c r="M651" s="249"/>
      <c r="N651" s="250"/>
      <c r="O651" s="250"/>
      <c r="P651" s="250"/>
      <c r="Q651" s="250"/>
      <c r="R651" s="250"/>
      <c r="S651" s="250"/>
      <c r="T651" s="25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2" t="s">
        <v>163</v>
      </c>
      <c r="AU651" s="252" t="s">
        <v>88</v>
      </c>
      <c r="AV651" s="14" t="s">
        <v>88</v>
      </c>
      <c r="AW651" s="14" t="s">
        <v>34</v>
      </c>
      <c r="AX651" s="14" t="s">
        <v>78</v>
      </c>
      <c r="AY651" s="252" t="s">
        <v>154</v>
      </c>
    </row>
    <row r="652" s="13" customFormat="1">
      <c r="A652" s="13"/>
      <c r="B652" s="231"/>
      <c r="C652" s="232"/>
      <c r="D652" s="233" t="s">
        <v>163</v>
      </c>
      <c r="E652" s="234" t="s">
        <v>1</v>
      </c>
      <c r="F652" s="235" t="s">
        <v>854</v>
      </c>
      <c r="G652" s="232"/>
      <c r="H652" s="234" t="s">
        <v>1</v>
      </c>
      <c r="I652" s="236"/>
      <c r="J652" s="232"/>
      <c r="K652" s="232"/>
      <c r="L652" s="237"/>
      <c r="M652" s="238"/>
      <c r="N652" s="239"/>
      <c r="O652" s="239"/>
      <c r="P652" s="239"/>
      <c r="Q652" s="239"/>
      <c r="R652" s="239"/>
      <c r="S652" s="239"/>
      <c r="T652" s="24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1" t="s">
        <v>163</v>
      </c>
      <c r="AU652" s="241" t="s">
        <v>88</v>
      </c>
      <c r="AV652" s="13" t="s">
        <v>86</v>
      </c>
      <c r="AW652" s="13" t="s">
        <v>34</v>
      </c>
      <c r="AX652" s="13" t="s">
        <v>78</v>
      </c>
      <c r="AY652" s="241" t="s">
        <v>154</v>
      </c>
    </row>
    <row r="653" s="14" customFormat="1">
      <c r="A653" s="14"/>
      <c r="B653" s="242"/>
      <c r="C653" s="243"/>
      <c r="D653" s="233" t="s">
        <v>163</v>
      </c>
      <c r="E653" s="244" t="s">
        <v>1</v>
      </c>
      <c r="F653" s="245" t="s">
        <v>876</v>
      </c>
      <c r="G653" s="243"/>
      <c r="H653" s="246">
        <v>99.310000000000002</v>
      </c>
      <c r="I653" s="247"/>
      <c r="J653" s="243"/>
      <c r="K653" s="243"/>
      <c r="L653" s="248"/>
      <c r="M653" s="249"/>
      <c r="N653" s="250"/>
      <c r="O653" s="250"/>
      <c r="P653" s="250"/>
      <c r="Q653" s="250"/>
      <c r="R653" s="250"/>
      <c r="S653" s="250"/>
      <c r="T653" s="25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2" t="s">
        <v>163</v>
      </c>
      <c r="AU653" s="252" t="s">
        <v>88</v>
      </c>
      <c r="AV653" s="14" t="s">
        <v>88</v>
      </c>
      <c r="AW653" s="14" t="s">
        <v>34</v>
      </c>
      <c r="AX653" s="14" t="s">
        <v>78</v>
      </c>
      <c r="AY653" s="252" t="s">
        <v>154</v>
      </c>
    </row>
    <row r="654" s="13" customFormat="1">
      <c r="A654" s="13"/>
      <c r="B654" s="231"/>
      <c r="C654" s="232"/>
      <c r="D654" s="233" t="s">
        <v>163</v>
      </c>
      <c r="E654" s="234" t="s">
        <v>1</v>
      </c>
      <c r="F654" s="235" t="s">
        <v>877</v>
      </c>
      <c r="G654" s="232"/>
      <c r="H654" s="234" t="s">
        <v>1</v>
      </c>
      <c r="I654" s="236"/>
      <c r="J654" s="232"/>
      <c r="K654" s="232"/>
      <c r="L654" s="237"/>
      <c r="M654" s="238"/>
      <c r="N654" s="239"/>
      <c r="O654" s="239"/>
      <c r="P654" s="239"/>
      <c r="Q654" s="239"/>
      <c r="R654" s="239"/>
      <c r="S654" s="239"/>
      <c r="T654" s="24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1" t="s">
        <v>163</v>
      </c>
      <c r="AU654" s="241" t="s">
        <v>88</v>
      </c>
      <c r="AV654" s="13" t="s">
        <v>86</v>
      </c>
      <c r="AW654" s="13" t="s">
        <v>34</v>
      </c>
      <c r="AX654" s="13" t="s">
        <v>78</v>
      </c>
      <c r="AY654" s="241" t="s">
        <v>154</v>
      </c>
    </row>
    <row r="655" s="14" customFormat="1">
      <c r="A655" s="14"/>
      <c r="B655" s="242"/>
      <c r="C655" s="243"/>
      <c r="D655" s="233" t="s">
        <v>163</v>
      </c>
      <c r="E655" s="244" t="s">
        <v>1</v>
      </c>
      <c r="F655" s="245" t="s">
        <v>835</v>
      </c>
      <c r="G655" s="243"/>
      <c r="H655" s="246">
        <v>5.9100000000000001</v>
      </c>
      <c r="I655" s="247"/>
      <c r="J655" s="243"/>
      <c r="K655" s="243"/>
      <c r="L655" s="248"/>
      <c r="M655" s="249"/>
      <c r="N655" s="250"/>
      <c r="O655" s="250"/>
      <c r="P655" s="250"/>
      <c r="Q655" s="250"/>
      <c r="R655" s="250"/>
      <c r="S655" s="250"/>
      <c r="T655" s="25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2" t="s">
        <v>163</v>
      </c>
      <c r="AU655" s="252" t="s">
        <v>88</v>
      </c>
      <c r="AV655" s="14" t="s">
        <v>88</v>
      </c>
      <c r="AW655" s="14" t="s">
        <v>34</v>
      </c>
      <c r="AX655" s="14" t="s">
        <v>78</v>
      </c>
      <c r="AY655" s="252" t="s">
        <v>154</v>
      </c>
    </row>
    <row r="656" s="13" customFormat="1">
      <c r="A656" s="13"/>
      <c r="B656" s="231"/>
      <c r="C656" s="232"/>
      <c r="D656" s="233" t="s">
        <v>163</v>
      </c>
      <c r="E656" s="234" t="s">
        <v>1</v>
      </c>
      <c r="F656" s="235" t="s">
        <v>856</v>
      </c>
      <c r="G656" s="232"/>
      <c r="H656" s="234" t="s">
        <v>1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1" t="s">
        <v>163</v>
      </c>
      <c r="AU656" s="241" t="s">
        <v>88</v>
      </c>
      <c r="AV656" s="13" t="s">
        <v>86</v>
      </c>
      <c r="AW656" s="13" t="s">
        <v>34</v>
      </c>
      <c r="AX656" s="13" t="s">
        <v>78</v>
      </c>
      <c r="AY656" s="241" t="s">
        <v>154</v>
      </c>
    </row>
    <row r="657" s="14" customFormat="1">
      <c r="A657" s="14"/>
      <c r="B657" s="242"/>
      <c r="C657" s="243"/>
      <c r="D657" s="233" t="s">
        <v>163</v>
      </c>
      <c r="E657" s="244" t="s">
        <v>1</v>
      </c>
      <c r="F657" s="245" t="s">
        <v>879</v>
      </c>
      <c r="G657" s="243"/>
      <c r="H657" s="246">
        <v>32.75</v>
      </c>
      <c r="I657" s="247"/>
      <c r="J657" s="243"/>
      <c r="K657" s="243"/>
      <c r="L657" s="248"/>
      <c r="M657" s="249"/>
      <c r="N657" s="250"/>
      <c r="O657" s="250"/>
      <c r="P657" s="250"/>
      <c r="Q657" s="250"/>
      <c r="R657" s="250"/>
      <c r="S657" s="250"/>
      <c r="T657" s="25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2" t="s">
        <v>163</v>
      </c>
      <c r="AU657" s="252" t="s">
        <v>88</v>
      </c>
      <c r="AV657" s="14" t="s">
        <v>88</v>
      </c>
      <c r="AW657" s="14" t="s">
        <v>34</v>
      </c>
      <c r="AX657" s="14" t="s">
        <v>78</v>
      </c>
      <c r="AY657" s="252" t="s">
        <v>154</v>
      </c>
    </row>
    <row r="658" s="15" customFormat="1">
      <c r="A658" s="15"/>
      <c r="B658" s="253"/>
      <c r="C658" s="254"/>
      <c r="D658" s="233" t="s">
        <v>163</v>
      </c>
      <c r="E658" s="255" t="s">
        <v>1</v>
      </c>
      <c r="F658" s="256" t="s">
        <v>201</v>
      </c>
      <c r="G658" s="254"/>
      <c r="H658" s="257">
        <v>144.31999999999999</v>
      </c>
      <c r="I658" s="258"/>
      <c r="J658" s="254"/>
      <c r="K658" s="254"/>
      <c r="L658" s="259"/>
      <c r="M658" s="260"/>
      <c r="N658" s="261"/>
      <c r="O658" s="261"/>
      <c r="P658" s="261"/>
      <c r="Q658" s="261"/>
      <c r="R658" s="261"/>
      <c r="S658" s="261"/>
      <c r="T658" s="262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3" t="s">
        <v>163</v>
      </c>
      <c r="AU658" s="263" t="s">
        <v>88</v>
      </c>
      <c r="AV658" s="15" t="s">
        <v>161</v>
      </c>
      <c r="AW658" s="15" t="s">
        <v>34</v>
      </c>
      <c r="AX658" s="15" t="s">
        <v>86</v>
      </c>
      <c r="AY658" s="263" t="s">
        <v>154</v>
      </c>
    </row>
    <row r="659" s="2" customFormat="1" ht="24.15" customHeight="1">
      <c r="A659" s="38"/>
      <c r="B659" s="39"/>
      <c r="C659" s="218" t="s">
        <v>902</v>
      </c>
      <c r="D659" s="218" t="s">
        <v>156</v>
      </c>
      <c r="E659" s="219" t="s">
        <v>903</v>
      </c>
      <c r="F659" s="220" t="s">
        <v>904</v>
      </c>
      <c r="G659" s="221" t="s">
        <v>387</v>
      </c>
      <c r="H659" s="222">
        <v>196.41999999999999</v>
      </c>
      <c r="I659" s="223"/>
      <c r="J659" s="224">
        <f>ROUND(I659*H659,2)</f>
        <v>0</v>
      </c>
      <c r="K659" s="220" t="s">
        <v>160</v>
      </c>
      <c r="L659" s="44"/>
      <c r="M659" s="225" t="s">
        <v>1</v>
      </c>
      <c r="N659" s="226" t="s">
        <v>43</v>
      </c>
      <c r="O659" s="91"/>
      <c r="P659" s="227">
        <f>O659*H659</f>
        <v>0</v>
      </c>
      <c r="Q659" s="227">
        <v>0.0001995</v>
      </c>
      <c r="R659" s="227">
        <f>Q659*H659</f>
        <v>0.039185789999999998</v>
      </c>
      <c r="S659" s="227">
        <v>0</v>
      </c>
      <c r="T659" s="228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9" t="s">
        <v>246</v>
      </c>
      <c r="AT659" s="229" t="s">
        <v>156</v>
      </c>
      <c r="AU659" s="229" t="s">
        <v>88</v>
      </c>
      <c r="AY659" s="17" t="s">
        <v>154</v>
      </c>
      <c r="BE659" s="230">
        <f>IF(N659="základní",J659,0)</f>
        <v>0</v>
      </c>
      <c r="BF659" s="230">
        <f>IF(N659="snížená",J659,0)</f>
        <v>0</v>
      </c>
      <c r="BG659" s="230">
        <f>IF(N659="zákl. přenesená",J659,0)</f>
        <v>0</v>
      </c>
      <c r="BH659" s="230">
        <f>IF(N659="sníž. přenesená",J659,0)</f>
        <v>0</v>
      </c>
      <c r="BI659" s="230">
        <f>IF(N659="nulová",J659,0)</f>
        <v>0</v>
      </c>
      <c r="BJ659" s="17" t="s">
        <v>86</v>
      </c>
      <c r="BK659" s="230">
        <f>ROUND(I659*H659,2)</f>
        <v>0</v>
      </c>
      <c r="BL659" s="17" t="s">
        <v>246</v>
      </c>
      <c r="BM659" s="229" t="s">
        <v>905</v>
      </c>
    </row>
    <row r="660" s="13" customFormat="1">
      <c r="A660" s="13"/>
      <c r="B660" s="231"/>
      <c r="C660" s="232"/>
      <c r="D660" s="233" t="s">
        <v>163</v>
      </c>
      <c r="E660" s="234" t="s">
        <v>1</v>
      </c>
      <c r="F660" s="235" t="s">
        <v>193</v>
      </c>
      <c r="G660" s="232"/>
      <c r="H660" s="234" t="s">
        <v>1</v>
      </c>
      <c r="I660" s="236"/>
      <c r="J660" s="232"/>
      <c r="K660" s="232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163</v>
      </c>
      <c r="AU660" s="241" t="s">
        <v>88</v>
      </c>
      <c r="AV660" s="13" t="s">
        <v>86</v>
      </c>
      <c r="AW660" s="13" t="s">
        <v>34</v>
      </c>
      <c r="AX660" s="13" t="s">
        <v>78</v>
      </c>
      <c r="AY660" s="241" t="s">
        <v>154</v>
      </c>
    </row>
    <row r="661" s="13" customFormat="1">
      <c r="A661" s="13"/>
      <c r="B661" s="231"/>
      <c r="C661" s="232"/>
      <c r="D661" s="233" t="s">
        <v>163</v>
      </c>
      <c r="E661" s="234" t="s">
        <v>1</v>
      </c>
      <c r="F661" s="235" t="s">
        <v>872</v>
      </c>
      <c r="G661" s="232"/>
      <c r="H661" s="234" t="s">
        <v>1</v>
      </c>
      <c r="I661" s="236"/>
      <c r="J661" s="232"/>
      <c r="K661" s="232"/>
      <c r="L661" s="237"/>
      <c r="M661" s="238"/>
      <c r="N661" s="239"/>
      <c r="O661" s="239"/>
      <c r="P661" s="239"/>
      <c r="Q661" s="239"/>
      <c r="R661" s="239"/>
      <c r="S661" s="239"/>
      <c r="T661" s="24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1" t="s">
        <v>163</v>
      </c>
      <c r="AU661" s="241" t="s">
        <v>88</v>
      </c>
      <c r="AV661" s="13" t="s">
        <v>86</v>
      </c>
      <c r="AW661" s="13" t="s">
        <v>34</v>
      </c>
      <c r="AX661" s="13" t="s">
        <v>78</v>
      </c>
      <c r="AY661" s="241" t="s">
        <v>154</v>
      </c>
    </row>
    <row r="662" s="14" customFormat="1">
      <c r="A662" s="14"/>
      <c r="B662" s="242"/>
      <c r="C662" s="243"/>
      <c r="D662" s="233" t="s">
        <v>163</v>
      </c>
      <c r="E662" s="244" t="s">
        <v>1</v>
      </c>
      <c r="F662" s="245" t="s">
        <v>906</v>
      </c>
      <c r="G662" s="243"/>
      <c r="H662" s="246">
        <v>8.1099999999999994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2" t="s">
        <v>163</v>
      </c>
      <c r="AU662" s="252" t="s">
        <v>88</v>
      </c>
      <c r="AV662" s="14" t="s">
        <v>88</v>
      </c>
      <c r="AW662" s="14" t="s">
        <v>34</v>
      </c>
      <c r="AX662" s="14" t="s">
        <v>78</v>
      </c>
      <c r="AY662" s="252" t="s">
        <v>154</v>
      </c>
    </row>
    <row r="663" s="13" customFormat="1">
      <c r="A663" s="13"/>
      <c r="B663" s="231"/>
      <c r="C663" s="232"/>
      <c r="D663" s="233" t="s">
        <v>163</v>
      </c>
      <c r="E663" s="234" t="s">
        <v>1</v>
      </c>
      <c r="F663" s="235" t="s">
        <v>874</v>
      </c>
      <c r="G663" s="232"/>
      <c r="H663" s="234" t="s">
        <v>1</v>
      </c>
      <c r="I663" s="236"/>
      <c r="J663" s="232"/>
      <c r="K663" s="232"/>
      <c r="L663" s="237"/>
      <c r="M663" s="238"/>
      <c r="N663" s="239"/>
      <c r="O663" s="239"/>
      <c r="P663" s="239"/>
      <c r="Q663" s="239"/>
      <c r="R663" s="239"/>
      <c r="S663" s="239"/>
      <c r="T663" s="24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1" t="s">
        <v>163</v>
      </c>
      <c r="AU663" s="241" t="s">
        <v>88</v>
      </c>
      <c r="AV663" s="13" t="s">
        <v>86</v>
      </c>
      <c r="AW663" s="13" t="s">
        <v>34</v>
      </c>
      <c r="AX663" s="13" t="s">
        <v>78</v>
      </c>
      <c r="AY663" s="241" t="s">
        <v>154</v>
      </c>
    </row>
    <row r="664" s="14" customFormat="1">
      <c r="A664" s="14"/>
      <c r="B664" s="242"/>
      <c r="C664" s="243"/>
      <c r="D664" s="233" t="s">
        <v>163</v>
      </c>
      <c r="E664" s="244" t="s">
        <v>1</v>
      </c>
      <c r="F664" s="245" t="s">
        <v>907</v>
      </c>
      <c r="G664" s="243"/>
      <c r="H664" s="246">
        <v>12.24</v>
      </c>
      <c r="I664" s="247"/>
      <c r="J664" s="243"/>
      <c r="K664" s="243"/>
      <c r="L664" s="248"/>
      <c r="M664" s="249"/>
      <c r="N664" s="250"/>
      <c r="O664" s="250"/>
      <c r="P664" s="250"/>
      <c r="Q664" s="250"/>
      <c r="R664" s="250"/>
      <c r="S664" s="250"/>
      <c r="T664" s="25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2" t="s">
        <v>163</v>
      </c>
      <c r="AU664" s="252" t="s">
        <v>88</v>
      </c>
      <c r="AV664" s="14" t="s">
        <v>88</v>
      </c>
      <c r="AW664" s="14" t="s">
        <v>34</v>
      </c>
      <c r="AX664" s="14" t="s">
        <v>78</v>
      </c>
      <c r="AY664" s="252" t="s">
        <v>154</v>
      </c>
    </row>
    <row r="665" s="13" customFormat="1">
      <c r="A665" s="13"/>
      <c r="B665" s="231"/>
      <c r="C665" s="232"/>
      <c r="D665" s="233" t="s">
        <v>163</v>
      </c>
      <c r="E665" s="234" t="s">
        <v>1</v>
      </c>
      <c r="F665" s="235" t="s">
        <v>875</v>
      </c>
      <c r="G665" s="232"/>
      <c r="H665" s="234" t="s">
        <v>1</v>
      </c>
      <c r="I665" s="236"/>
      <c r="J665" s="232"/>
      <c r="K665" s="232"/>
      <c r="L665" s="237"/>
      <c r="M665" s="238"/>
      <c r="N665" s="239"/>
      <c r="O665" s="239"/>
      <c r="P665" s="239"/>
      <c r="Q665" s="239"/>
      <c r="R665" s="239"/>
      <c r="S665" s="239"/>
      <c r="T665" s="24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1" t="s">
        <v>163</v>
      </c>
      <c r="AU665" s="241" t="s">
        <v>88</v>
      </c>
      <c r="AV665" s="13" t="s">
        <v>86</v>
      </c>
      <c r="AW665" s="13" t="s">
        <v>34</v>
      </c>
      <c r="AX665" s="13" t="s">
        <v>78</v>
      </c>
      <c r="AY665" s="241" t="s">
        <v>154</v>
      </c>
    </row>
    <row r="666" s="14" customFormat="1">
      <c r="A666" s="14"/>
      <c r="B666" s="242"/>
      <c r="C666" s="243"/>
      <c r="D666" s="233" t="s">
        <v>163</v>
      </c>
      <c r="E666" s="244" t="s">
        <v>1</v>
      </c>
      <c r="F666" s="245" t="s">
        <v>908</v>
      </c>
      <c r="G666" s="243"/>
      <c r="H666" s="246">
        <v>12.32</v>
      </c>
      <c r="I666" s="247"/>
      <c r="J666" s="243"/>
      <c r="K666" s="243"/>
      <c r="L666" s="248"/>
      <c r="M666" s="249"/>
      <c r="N666" s="250"/>
      <c r="O666" s="250"/>
      <c r="P666" s="250"/>
      <c r="Q666" s="250"/>
      <c r="R666" s="250"/>
      <c r="S666" s="250"/>
      <c r="T666" s="25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2" t="s">
        <v>163</v>
      </c>
      <c r="AU666" s="252" t="s">
        <v>88</v>
      </c>
      <c r="AV666" s="14" t="s">
        <v>88</v>
      </c>
      <c r="AW666" s="14" t="s">
        <v>34</v>
      </c>
      <c r="AX666" s="14" t="s">
        <v>78</v>
      </c>
      <c r="AY666" s="252" t="s">
        <v>154</v>
      </c>
    </row>
    <row r="667" s="13" customFormat="1">
      <c r="A667" s="13"/>
      <c r="B667" s="231"/>
      <c r="C667" s="232"/>
      <c r="D667" s="233" t="s">
        <v>163</v>
      </c>
      <c r="E667" s="234" t="s">
        <v>1</v>
      </c>
      <c r="F667" s="235" t="s">
        <v>302</v>
      </c>
      <c r="G667" s="232"/>
      <c r="H667" s="234" t="s">
        <v>1</v>
      </c>
      <c r="I667" s="236"/>
      <c r="J667" s="232"/>
      <c r="K667" s="232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163</v>
      </c>
      <c r="AU667" s="241" t="s">
        <v>88</v>
      </c>
      <c r="AV667" s="13" t="s">
        <v>86</v>
      </c>
      <c r="AW667" s="13" t="s">
        <v>34</v>
      </c>
      <c r="AX667" s="13" t="s">
        <v>78</v>
      </c>
      <c r="AY667" s="241" t="s">
        <v>154</v>
      </c>
    </row>
    <row r="668" s="13" customFormat="1">
      <c r="A668" s="13"/>
      <c r="B668" s="231"/>
      <c r="C668" s="232"/>
      <c r="D668" s="233" t="s">
        <v>163</v>
      </c>
      <c r="E668" s="234" t="s">
        <v>1</v>
      </c>
      <c r="F668" s="235" t="s">
        <v>619</v>
      </c>
      <c r="G668" s="232"/>
      <c r="H668" s="234" t="s">
        <v>1</v>
      </c>
      <c r="I668" s="236"/>
      <c r="J668" s="232"/>
      <c r="K668" s="232"/>
      <c r="L668" s="237"/>
      <c r="M668" s="238"/>
      <c r="N668" s="239"/>
      <c r="O668" s="239"/>
      <c r="P668" s="239"/>
      <c r="Q668" s="239"/>
      <c r="R668" s="239"/>
      <c r="S668" s="239"/>
      <c r="T668" s="24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1" t="s">
        <v>163</v>
      </c>
      <c r="AU668" s="241" t="s">
        <v>88</v>
      </c>
      <c r="AV668" s="13" t="s">
        <v>86</v>
      </c>
      <c r="AW668" s="13" t="s">
        <v>34</v>
      </c>
      <c r="AX668" s="13" t="s">
        <v>78</v>
      </c>
      <c r="AY668" s="241" t="s">
        <v>154</v>
      </c>
    </row>
    <row r="669" s="14" customFormat="1">
      <c r="A669" s="14"/>
      <c r="B669" s="242"/>
      <c r="C669" s="243"/>
      <c r="D669" s="233" t="s">
        <v>163</v>
      </c>
      <c r="E669" s="244" t="s">
        <v>1</v>
      </c>
      <c r="F669" s="245" t="s">
        <v>311</v>
      </c>
      <c r="G669" s="243"/>
      <c r="H669" s="246">
        <v>27</v>
      </c>
      <c r="I669" s="247"/>
      <c r="J669" s="243"/>
      <c r="K669" s="243"/>
      <c r="L669" s="248"/>
      <c r="M669" s="249"/>
      <c r="N669" s="250"/>
      <c r="O669" s="250"/>
      <c r="P669" s="250"/>
      <c r="Q669" s="250"/>
      <c r="R669" s="250"/>
      <c r="S669" s="250"/>
      <c r="T669" s="25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2" t="s">
        <v>163</v>
      </c>
      <c r="AU669" s="252" t="s">
        <v>88</v>
      </c>
      <c r="AV669" s="14" t="s">
        <v>88</v>
      </c>
      <c r="AW669" s="14" t="s">
        <v>34</v>
      </c>
      <c r="AX669" s="14" t="s">
        <v>78</v>
      </c>
      <c r="AY669" s="252" t="s">
        <v>154</v>
      </c>
    </row>
    <row r="670" s="13" customFormat="1">
      <c r="A670" s="13"/>
      <c r="B670" s="231"/>
      <c r="C670" s="232"/>
      <c r="D670" s="233" t="s">
        <v>163</v>
      </c>
      <c r="E670" s="234" t="s">
        <v>1</v>
      </c>
      <c r="F670" s="235" t="s">
        <v>621</v>
      </c>
      <c r="G670" s="232"/>
      <c r="H670" s="234" t="s">
        <v>1</v>
      </c>
      <c r="I670" s="236"/>
      <c r="J670" s="232"/>
      <c r="K670" s="232"/>
      <c r="L670" s="237"/>
      <c r="M670" s="238"/>
      <c r="N670" s="239"/>
      <c r="O670" s="239"/>
      <c r="P670" s="239"/>
      <c r="Q670" s="239"/>
      <c r="R670" s="239"/>
      <c r="S670" s="239"/>
      <c r="T670" s="24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1" t="s">
        <v>163</v>
      </c>
      <c r="AU670" s="241" t="s">
        <v>88</v>
      </c>
      <c r="AV670" s="13" t="s">
        <v>86</v>
      </c>
      <c r="AW670" s="13" t="s">
        <v>34</v>
      </c>
      <c r="AX670" s="13" t="s">
        <v>78</v>
      </c>
      <c r="AY670" s="241" t="s">
        <v>154</v>
      </c>
    </row>
    <row r="671" s="14" customFormat="1">
      <c r="A671" s="14"/>
      <c r="B671" s="242"/>
      <c r="C671" s="243"/>
      <c r="D671" s="233" t="s">
        <v>163</v>
      </c>
      <c r="E671" s="244" t="s">
        <v>1</v>
      </c>
      <c r="F671" s="245" t="s">
        <v>909</v>
      </c>
      <c r="G671" s="243"/>
      <c r="H671" s="246">
        <v>28.649999999999999</v>
      </c>
      <c r="I671" s="247"/>
      <c r="J671" s="243"/>
      <c r="K671" s="243"/>
      <c r="L671" s="248"/>
      <c r="M671" s="249"/>
      <c r="N671" s="250"/>
      <c r="O671" s="250"/>
      <c r="P671" s="250"/>
      <c r="Q671" s="250"/>
      <c r="R671" s="250"/>
      <c r="S671" s="250"/>
      <c r="T671" s="25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2" t="s">
        <v>163</v>
      </c>
      <c r="AU671" s="252" t="s">
        <v>88</v>
      </c>
      <c r="AV671" s="14" t="s">
        <v>88</v>
      </c>
      <c r="AW671" s="14" t="s">
        <v>34</v>
      </c>
      <c r="AX671" s="14" t="s">
        <v>78</v>
      </c>
      <c r="AY671" s="252" t="s">
        <v>154</v>
      </c>
    </row>
    <row r="672" s="13" customFormat="1">
      <c r="A672" s="13"/>
      <c r="B672" s="231"/>
      <c r="C672" s="232"/>
      <c r="D672" s="233" t="s">
        <v>163</v>
      </c>
      <c r="E672" s="234" t="s">
        <v>1</v>
      </c>
      <c r="F672" s="235" t="s">
        <v>623</v>
      </c>
      <c r="G672" s="232"/>
      <c r="H672" s="234" t="s">
        <v>1</v>
      </c>
      <c r="I672" s="236"/>
      <c r="J672" s="232"/>
      <c r="K672" s="232"/>
      <c r="L672" s="237"/>
      <c r="M672" s="238"/>
      <c r="N672" s="239"/>
      <c r="O672" s="239"/>
      <c r="P672" s="239"/>
      <c r="Q672" s="239"/>
      <c r="R672" s="239"/>
      <c r="S672" s="239"/>
      <c r="T672" s="24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1" t="s">
        <v>163</v>
      </c>
      <c r="AU672" s="241" t="s">
        <v>88</v>
      </c>
      <c r="AV672" s="13" t="s">
        <v>86</v>
      </c>
      <c r="AW672" s="13" t="s">
        <v>34</v>
      </c>
      <c r="AX672" s="13" t="s">
        <v>78</v>
      </c>
      <c r="AY672" s="241" t="s">
        <v>154</v>
      </c>
    </row>
    <row r="673" s="14" customFormat="1">
      <c r="A673" s="14"/>
      <c r="B673" s="242"/>
      <c r="C673" s="243"/>
      <c r="D673" s="233" t="s">
        <v>163</v>
      </c>
      <c r="E673" s="244" t="s">
        <v>1</v>
      </c>
      <c r="F673" s="245" t="s">
        <v>910</v>
      </c>
      <c r="G673" s="243"/>
      <c r="H673" s="246">
        <v>9.3000000000000007</v>
      </c>
      <c r="I673" s="247"/>
      <c r="J673" s="243"/>
      <c r="K673" s="243"/>
      <c r="L673" s="248"/>
      <c r="M673" s="249"/>
      <c r="N673" s="250"/>
      <c r="O673" s="250"/>
      <c r="P673" s="250"/>
      <c r="Q673" s="250"/>
      <c r="R673" s="250"/>
      <c r="S673" s="250"/>
      <c r="T673" s="25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2" t="s">
        <v>163</v>
      </c>
      <c r="AU673" s="252" t="s">
        <v>88</v>
      </c>
      <c r="AV673" s="14" t="s">
        <v>88</v>
      </c>
      <c r="AW673" s="14" t="s">
        <v>34</v>
      </c>
      <c r="AX673" s="14" t="s">
        <v>78</v>
      </c>
      <c r="AY673" s="252" t="s">
        <v>154</v>
      </c>
    </row>
    <row r="674" s="13" customFormat="1">
      <c r="A674" s="13"/>
      <c r="B674" s="231"/>
      <c r="C674" s="232"/>
      <c r="D674" s="233" t="s">
        <v>163</v>
      </c>
      <c r="E674" s="234" t="s">
        <v>1</v>
      </c>
      <c r="F674" s="235" t="s">
        <v>854</v>
      </c>
      <c r="G674" s="232"/>
      <c r="H674" s="234" t="s">
        <v>1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1" t="s">
        <v>163</v>
      </c>
      <c r="AU674" s="241" t="s">
        <v>88</v>
      </c>
      <c r="AV674" s="13" t="s">
        <v>86</v>
      </c>
      <c r="AW674" s="13" t="s">
        <v>34</v>
      </c>
      <c r="AX674" s="13" t="s">
        <v>78</v>
      </c>
      <c r="AY674" s="241" t="s">
        <v>154</v>
      </c>
    </row>
    <row r="675" s="14" customFormat="1">
      <c r="A675" s="14"/>
      <c r="B675" s="242"/>
      <c r="C675" s="243"/>
      <c r="D675" s="233" t="s">
        <v>163</v>
      </c>
      <c r="E675" s="244" t="s">
        <v>1</v>
      </c>
      <c r="F675" s="245" t="s">
        <v>911</v>
      </c>
      <c r="G675" s="243"/>
      <c r="H675" s="246">
        <v>58.899999999999999</v>
      </c>
      <c r="I675" s="247"/>
      <c r="J675" s="243"/>
      <c r="K675" s="243"/>
      <c r="L675" s="248"/>
      <c r="M675" s="249"/>
      <c r="N675" s="250"/>
      <c r="O675" s="250"/>
      <c r="P675" s="250"/>
      <c r="Q675" s="250"/>
      <c r="R675" s="250"/>
      <c r="S675" s="250"/>
      <c r="T675" s="25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2" t="s">
        <v>163</v>
      </c>
      <c r="AU675" s="252" t="s">
        <v>88</v>
      </c>
      <c r="AV675" s="14" t="s">
        <v>88</v>
      </c>
      <c r="AW675" s="14" t="s">
        <v>34</v>
      </c>
      <c r="AX675" s="14" t="s">
        <v>78</v>
      </c>
      <c r="AY675" s="252" t="s">
        <v>154</v>
      </c>
    </row>
    <row r="676" s="13" customFormat="1">
      <c r="A676" s="13"/>
      <c r="B676" s="231"/>
      <c r="C676" s="232"/>
      <c r="D676" s="233" t="s">
        <v>163</v>
      </c>
      <c r="E676" s="234" t="s">
        <v>1</v>
      </c>
      <c r="F676" s="235" t="s">
        <v>877</v>
      </c>
      <c r="G676" s="232"/>
      <c r="H676" s="234" t="s">
        <v>1</v>
      </c>
      <c r="I676" s="236"/>
      <c r="J676" s="232"/>
      <c r="K676" s="232"/>
      <c r="L676" s="237"/>
      <c r="M676" s="238"/>
      <c r="N676" s="239"/>
      <c r="O676" s="239"/>
      <c r="P676" s="239"/>
      <c r="Q676" s="239"/>
      <c r="R676" s="239"/>
      <c r="S676" s="239"/>
      <c r="T676" s="24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1" t="s">
        <v>163</v>
      </c>
      <c r="AU676" s="241" t="s">
        <v>88</v>
      </c>
      <c r="AV676" s="13" t="s">
        <v>86</v>
      </c>
      <c r="AW676" s="13" t="s">
        <v>34</v>
      </c>
      <c r="AX676" s="13" t="s">
        <v>78</v>
      </c>
      <c r="AY676" s="241" t="s">
        <v>154</v>
      </c>
    </row>
    <row r="677" s="14" customFormat="1">
      <c r="A677" s="14"/>
      <c r="B677" s="242"/>
      <c r="C677" s="243"/>
      <c r="D677" s="233" t="s">
        <v>163</v>
      </c>
      <c r="E677" s="244" t="s">
        <v>1</v>
      </c>
      <c r="F677" s="245" t="s">
        <v>912</v>
      </c>
      <c r="G677" s="243"/>
      <c r="H677" s="246">
        <v>9.1999999999999993</v>
      </c>
      <c r="I677" s="247"/>
      <c r="J677" s="243"/>
      <c r="K677" s="243"/>
      <c r="L677" s="248"/>
      <c r="M677" s="249"/>
      <c r="N677" s="250"/>
      <c r="O677" s="250"/>
      <c r="P677" s="250"/>
      <c r="Q677" s="250"/>
      <c r="R677" s="250"/>
      <c r="S677" s="250"/>
      <c r="T677" s="25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2" t="s">
        <v>163</v>
      </c>
      <c r="AU677" s="252" t="s">
        <v>88</v>
      </c>
      <c r="AV677" s="14" t="s">
        <v>88</v>
      </c>
      <c r="AW677" s="14" t="s">
        <v>34</v>
      </c>
      <c r="AX677" s="14" t="s">
        <v>78</v>
      </c>
      <c r="AY677" s="252" t="s">
        <v>154</v>
      </c>
    </row>
    <row r="678" s="13" customFormat="1">
      <c r="A678" s="13"/>
      <c r="B678" s="231"/>
      <c r="C678" s="232"/>
      <c r="D678" s="233" t="s">
        <v>163</v>
      </c>
      <c r="E678" s="234" t="s">
        <v>1</v>
      </c>
      <c r="F678" s="235" t="s">
        <v>856</v>
      </c>
      <c r="G678" s="232"/>
      <c r="H678" s="234" t="s">
        <v>1</v>
      </c>
      <c r="I678" s="236"/>
      <c r="J678" s="232"/>
      <c r="K678" s="232"/>
      <c r="L678" s="237"/>
      <c r="M678" s="238"/>
      <c r="N678" s="239"/>
      <c r="O678" s="239"/>
      <c r="P678" s="239"/>
      <c r="Q678" s="239"/>
      <c r="R678" s="239"/>
      <c r="S678" s="239"/>
      <c r="T678" s="24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1" t="s">
        <v>163</v>
      </c>
      <c r="AU678" s="241" t="s">
        <v>88</v>
      </c>
      <c r="AV678" s="13" t="s">
        <v>86</v>
      </c>
      <c r="AW678" s="13" t="s">
        <v>34</v>
      </c>
      <c r="AX678" s="13" t="s">
        <v>78</v>
      </c>
      <c r="AY678" s="241" t="s">
        <v>154</v>
      </c>
    </row>
    <row r="679" s="14" customFormat="1">
      <c r="A679" s="14"/>
      <c r="B679" s="242"/>
      <c r="C679" s="243"/>
      <c r="D679" s="233" t="s">
        <v>163</v>
      </c>
      <c r="E679" s="244" t="s">
        <v>1</v>
      </c>
      <c r="F679" s="245" t="s">
        <v>913</v>
      </c>
      <c r="G679" s="243"/>
      <c r="H679" s="246">
        <v>30.699999999999999</v>
      </c>
      <c r="I679" s="247"/>
      <c r="J679" s="243"/>
      <c r="K679" s="243"/>
      <c r="L679" s="248"/>
      <c r="M679" s="249"/>
      <c r="N679" s="250"/>
      <c r="O679" s="250"/>
      <c r="P679" s="250"/>
      <c r="Q679" s="250"/>
      <c r="R679" s="250"/>
      <c r="S679" s="250"/>
      <c r="T679" s="25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2" t="s">
        <v>163</v>
      </c>
      <c r="AU679" s="252" t="s">
        <v>88</v>
      </c>
      <c r="AV679" s="14" t="s">
        <v>88</v>
      </c>
      <c r="AW679" s="14" t="s">
        <v>34</v>
      </c>
      <c r="AX679" s="14" t="s">
        <v>78</v>
      </c>
      <c r="AY679" s="252" t="s">
        <v>154</v>
      </c>
    </row>
    <row r="680" s="15" customFormat="1">
      <c r="A680" s="15"/>
      <c r="B680" s="253"/>
      <c r="C680" s="254"/>
      <c r="D680" s="233" t="s">
        <v>163</v>
      </c>
      <c r="E680" s="255" t="s">
        <v>1</v>
      </c>
      <c r="F680" s="256" t="s">
        <v>201</v>
      </c>
      <c r="G680" s="254"/>
      <c r="H680" s="257">
        <v>196.41999999999999</v>
      </c>
      <c r="I680" s="258"/>
      <c r="J680" s="254"/>
      <c r="K680" s="254"/>
      <c r="L680" s="259"/>
      <c r="M680" s="260"/>
      <c r="N680" s="261"/>
      <c r="O680" s="261"/>
      <c r="P680" s="261"/>
      <c r="Q680" s="261"/>
      <c r="R680" s="261"/>
      <c r="S680" s="261"/>
      <c r="T680" s="262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3" t="s">
        <v>163</v>
      </c>
      <c r="AU680" s="263" t="s">
        <v>88</v>
      </c>
      <c r="AV680" s="15" t="s">
        <v>161</v>
      </c>
      <c r="AW680" s="15" t="s">
        <v>34</v>
      </c>
      <c r="AX680" s="15" t="s">
        <v>86</v>
      </c>
      <c r="AY680" s="263" t="s">
        <v>154</v>
      </c>
    </row>
    <row r="681" s="2" customFormat="1" ht="24.15" customHeight="1">
      <c r="A681" s="38"/>
      <c r="B681" s="39"/>
      <c r="C681" s="218" t="s">
        <v>914</v>
      </c>
      <c r="D681" s="218" t="s">
        <v>156</v>
      </c>
      <c r="E681" s="219" t="s">
        <v>915</v>
      </c>
      <c r="F681" s="220" t="s">
        <v>916</v>
      </c>
      <c r="G681" s="221" t="s">
        <v>205</v>
      </c>
      <c r="H681" s="222">
        <v>51.549999999999997</v>
      </c>
      <c r="I681" s="223"/>
      <c r="J681" s="224">
        <f>ROUND(I681*H681,2)</f>
        <v>0</v>
      </c>
      <c r="K681" s="220" t="s">
        <v>160</v>
      </c>
      <c r="L681" s="44"/>
      <c r="M681" s="225" t="s">
        <v>1</v>
      </c>
      <c r="N681" s="226" t="s">
        <v>43</v>
      </c>
      <c r="O681" s="91"/>
      <c r="P681" s="227">
        <f>O681*H681</f>
        <v>0</v>
      </c>
      <c r="Q681" s="227">
        <v>0</v>
      </c>
      <c r="R681" s="227">
        <f>Q681*H681</f>
        <v>0</v>
      </c>
      <c r="S681" s="227">
        <v>0.0020999999999999999</v>
      </c>
      <c r="T681" s="228">
        <f>S681*H681</f>
        <v>0.10825499999999999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9" t="s">
        <v>246</v>
      </c>
      <c r="AT681" s="229" t="s">
        <v>156</v>
      </c>
      <c r="AU681" s="229" t="s">
        <v>88</v>
      </c>
      <c r="AY681" s="17" t="s">
        <v>154</v>
      </c>
      <c r="BE681" s="230">
        <f>IF(N681="základní",J681,0)</f>
        <v>0</v>
      </c>
      <c r="BF681" s="230">
        <f>IF(N681="snížená",J681,0)</f>
        <v>0</v>
      </c>
      <c r="BG681" s="230">
        <f>IF(N681="zákl. přenesená",J681,0)</f>
        <v>0</v>
      </c>
      <c r="BH681" s="230">
        <f>IF(N681="sníž. přenesená",J681,0)</f>
        <v>0</v>
      </c>
      <c r="BI681" s="230">
        <f>IF(N681="nulová",J681,0)</f>
        <v>0</v>
      </c>
      <c r="BJ681" s="17" t="s">
        <v>86</v>
      </c>
      <c r="BK681" s="230">
        <f>ROUND(I681*H681,2)</f>
        <v>0</v>
      </c>
      <c r="BL681" s="17" t="s">
        <v>246</v>
      </c>
      <c r="BM681" s="229" t="s">
        <v>917</v>
      </c>
    </row>
    <row r="682" s="13" customFormat="1">
      <c r="A682" s="13"/>
      <c r="B682" s="231"/>
      <c r="C682" s="232"/>
      <c r="D682" s="233" t="s">
        <v>163</v>
      </c>
      <c r="E682" s="234" t="s">
        <v>1</v>
      </c>
      <c r="F682" s="235" t="s">
        <v>302</v>
      </c>
      <c r="G682" s="232"/>
      <c r="H682" s="234" t="s">
        <v>1</v>
      </c>
      <c r="I682" s="236"/>
      <c r="J682" s="232"/>
      <c r="K682" s="232"/>
      <c r="L682" s="237"/>
      <c r="M682" s="238"/>
      <c r="N682" s="239"/>
      <c r="O682" s="239"/>
      <c r="P682" s="239"/>
      <c r="Q682" s="239"/>
      <c r="R682" s="239"/>
      <c r="S682" s="239"/>
      <c r="T682" s="24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1" t="s">
        <v>163</v>
      </c>
      <c r="AU682" s="241" t="s">
        <v>88</v>
      </c>
      <c r="AV682" s="13" t="s">
        <v>86</v>
      </c>
      <c r="AW682" s="13" t="s">
        <v>34</v>
      </c>
      <c r="AX682" s="13" t="s">
        <v>78</v>
      </c>
      <c r="AY682" s="241" t="s">
        <v>154</v>
      </c>
    </row>
    <row r="683" s="13" customFormat="1">
      <c r="A683" s="13"/>
      <c r="B683" s="231"/>
      <c r="C683" s="232"/>
      <c r="D683" s="233" t="s">
        <v>163</v>
      </c>
      <c r="E683" s="234" t="s">
        <v>1</v>
      </c>
      <c r="F683" s="235" t="s">
        <v>619</v>
      </c>
      <c r="G683" s="232"/>
      <c r="H683" s="234" t="s">
        <v>1</v>
      </c>
      <c r="I683" s="236"/>
      <c r="J683" s="232"/>
      <c r="K683" s="232"/>
      <c r="L683" s="237"/>
      <c r="M683" s="238"/>
      <c r="N683" s="239"/>
      <c r="O683" s="239"/>
      <c r="P683" s="239"/>
      <c r="Q683" s="239"/>
      <c r="R683" s="239"/>
      <c r="S683" s="239"/>
      <c r="T683" s="24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1" t="s">
        <v>163</v>
      </c>
      <c r="AU683" s="241" t="s">
        <v>88</v>
      </c>
      <c r="AV683" s="13" t="s">
        <v>86</v>
      </c>
      <c r="AW683" s="13" t="s">
        <v>34</v>
      </c>
      <c r="AX683" s="13" t="s">
        <v>78</v>
      </c>
      <c r="AY683" s="241" t="s">
        <v>154</v>
      </c>
    </row>
    <row r="684" s="14" customFormat="1">
      <c r="A684" s="14"/>
      <c r="B684" s="242"/>
      <c r="C684" s="243"/>
      <c r="D684" s="233" t="s">
        <v>163</v>
      </c>
      <c r="E684" s="244" t="s">
        <v>1</v>
      </c>
      <c r="F684" s="245" t="s">
        <v>620</v>
      </c>
      <c r="G684" s="243"/>
      <c r="H684" s="246">
        <v>16.41</v>
      </c>
      <c r="I684" s="247"/>
      <c r="J684" s="243"/>
      <c r="K684" s="243"/>
      <c r="L684" s="248"/>
      <c r="M684" s="249"/>
      <c r="N684" s="250"/>
      <c r="O684" s="250"/>
      <c r="P684" s="250"/>
      <c r="Q684" s="250"/>
      <c r="R684" s="250"/>
      <c r="S684" s="250"/>
      <c r="T684" s="25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2" t="s">
        <v>163</v>
      </c>
      <c r="AU684" s="252" t="s">
        <v>88</v>
      </c>
      <c r="AV684" s="14" t="s">
        <v>88</v>
      </c>
      <c r="AW684" s="14" t="s">
        <v>34</v>
      </c>
      <c r="AX684" s="14" t="s">
        <v>78</v>
      </c>
      <c r="AY684" s="252" t="s">
        <v>154</v>
      </c>
    </row>
    <row r="685" s="13" customFormat="1">
      <c r="A685" s="13"/>
      <c r="B685" s="231"/>
      <c r="C685" s="232"/>
      <c r="D685" s="233" t="s">
        <v>163</v>
      </c>
      <c r="E685" s="234" t="s">
        <v>1</v>
      </c>
      <c r="F685" s="235" t="s">
        <v>621</v>
      </c>
      <c r="G685" s="232"/>
      <c r="H685" s="234" t="s">
        <v>1</v>
      </c>
      <c r="I685" s="236"/>
      <c r="J685" s="232"/>
      <c r="K685" s="232"/>
      <c r="L685" s="237"/>
      <c r="M685" s="238"/>
      <c r="N685" s="239"/>
      <c r="O685" s="239"/>
      <c r="P685" s="239"/>
      <c r="Q685" s="239"/>
      <c r="R685" s="239"/>
      <c r="S685" s="239"/>
      <c r="T685" s="24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1" t="s">
        <v>163</v>
      </c>
      <c r="AU685" s="241" t="s">
        <v>88</v>
      </c>
      <c r="AV685" s="13" t="s">
        <v>86</v>
      </c>
      <c r="AW685" s="13" t="s">
        <v>34</v>
      </c>
      <c r="AX685" s="13" t="s">
        <v>78</v>
      </c>
      <c r="AY685" s="241" t="s">
        <v>154</v>
      </c>
    </row>
    <row r="686" s="14" customFormat="1">
      <c r="A686" s="14"/>
      <c r="B686" s="242"/>
      <c r="C686" s="243"/>
      <c r="D686" s="233" t="s">
        <v>163</v>
      </c>
      <c r="E686" s="244" t="s">
        <v>1</v>
      </c>
      <c r="F686" s="245" t="s">
        <v>631</v>
      </c>
      <c r="G686" s="243"/>
      <c r="H686" s="246">
        <v>28.789999999999999</v>
      </c>
      <c r="I686" s="247"/>
      <c r="J686" s="243"/>
      <c r="K686" s="243"/>
      <c r="L686" s="248"/>
      <c r="M686" s="249"/>
      <c r="N686" s="250"/>
      <c r="O686" s="250"/>
      <c r="P686" s="250"/>
      <c r="Q686" s="250"/>
      <c r="R686" s="250"/>
      <c r="S686" s="250"/>
      <c r="T686" s="25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2" t="s">
        <v>163</v>
      </c>
      <c r="AU686" s="252" t="s">
        <v>88</v>
      </c>
      <c r="AV686" s="14" t="s">
        <v>88</v>
      </c>
      <c r="AW686" s="14" t="s">
        <v>34</v>
      </c>
      <c r="AX686" s="14" t="s">
        <v>78</v>
      </c>
      <c r="AY686" s="252" t="s">
        <v>154</v>
      </c>
    </row>
    <row r="687" s="13" customFormat="1">
      <c r="A687" s="13"/>
      <c r="B687" s="231"/>
      <c r="C687" s="232"/>
      <c r="D687" s="233" t="s">
        <v>163</v>
      </c>
      <c r="E687" s="234" t="s">
        <v>1</v>
      </c>
      <c r="F687" s="235" t="s">
        <v>623</v>
      </c>
      <c r="G687" s="232"/>
      <c r="H687" s="234" t="s">
        <v>1</v>
      </c>
      <c r="I687" s="236"/>
      <c r="J687" s="232"/>
      <c r="K687" s="232"/>
      <c r="L687" s="237"/>
      <c r="M687" s="238"/>
      <c r="N687" s="239"/>
      <c r="O687" s="239"/>
      <c r="P687" s="239"/>
      <c r="Q687" s="239"/>
      <c r="R687" s="239"/>
      <c r="S687" s="239"/>
      <c r="T687" s="24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1" t="s">
        <v>163</v>
      </c>
      <c r="AU687" s="241" t="s">
        <v>88</v>
      </c>
      <c r="AV687" s="13" t="s">
        <v>86</v>
      </c>
      <c r="AW687" s="13" t="s">
        <v>34</v>
      </c>
      <c r="AX687" s="13" t="s">
        <v>78</v>
      </c>
      <c r="AY687" s="241" t="s">
        <v>154</v>
      </c>
    </row>
    <row r="688" s="14" customFormat="1">
      <c r="A688" s="14"/>
      <c r="B688" s="242"/>
      <c r="C688" s="243"/>
      <c r="D688" s="233" t="s">
        <v>163</v>
      </c>
      <c r="E688" s="244" t="s">
        <v>1</v>
      </c>
      <c r="F688" s="245" t="s">
        <v>624</v>
      </c>
      <c r="G688" s="243"/>
      <c r="H688" s="246">
        <v>6.3499999999999996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2" t="s">
        <v>163</v>
      </c>
      <c r="AU688" s="252" t="s">
        <v>88</v>
      </c>
      <c r="AV688" s="14" t="s">
        <v>88</v>
      </c>
      <c r="AW688" s="14" t="s">
        <v>34</v>
      </c>
      <c r="AX688" s="14" t="s">
        <v>78</v>
      </c>
      <c r="AY688" s="252" t="s">
        <v>154</v>
      </c>
    </row>
    <row r="689" s="15" customFormat="1">
      <c r="A689" s="15"/>
      <c r="B689" s="253"/>
      <c r="C689" s="254"/>
      <c r="D689" s="233" t="s">
        <v>163</v>
      </c>
      <c r="E689" s="255" t="s">
        <v>1</v>
      </c>
      <c r="F689" s="256" t="s">
        <v>201</v>
      </c>
      <c r="G689" s="254"/>
      <c r="H689" s="257">
        <v>51.549999999999997</v>
      </c>
      <c r="I689" s="258"/>
      <c r="J689" s="254"/>
      <c r="K689" s="254"/>
      <c r="L689" s="259"/>
      <c r="M689" s="260"/>
      <c r="N689" s="261"/>
      <c r="O689" s="261"/>
      <c r="P689" s="261"/>
      <c r="Q689" s="261"/>
      <c r="R689" s="261"/>
      <c r="S689" s="261"/>
      <c r="T689" s="262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63" t="s">
        <v>163</v>
      </c>
      <c r="AU689" s="263" t="s">
        <v>88</v>
      </c>
      <c r="AV689" s="15" t="s">
        <v>161</v>
      </c>
      <c r="AW689" s="15" t="s">
        <v>34</v>
      </c>
      <c r="AX689" s="15" t="s">
        <v>86</v>
      </c>
      <c r="AY689" s="263" t="s">
        <v>154</v>
      </c>
    </row>
    <row r="690" s="2" customFormat="1" ht="24.15" customHeight="1">
      <c r="A690" s="38"/>
      <c r="B690" s="39"/>
      <c r="C690" s="218" t="s">
        <v>918</v>
      </c>
      <c r="D690" s="218" t="s">
        <v>156</v>
      </c>
      <c r="E690" s="219" t="s">
        <v>919</v>
      </c>
      <c r="F690" s="220" t="s">
        <v>920</v>
      </c>
      <c r="G690" s="221" t="s">
        <v>255</v>
      </c>
      <c r="H690" s="222">
        <v>1</v>
      </c>
      <c r="I690" s="223"/>
      <c r="J690" s="224">
        <f>ROUND(I690*H690,2)</f>
        <v>0</v>
      </c>
      <c r="K690" s="220" t="s">
        <v>1</v>
      </c>
      <c r="L690" s="44"/>
      <c r="M690" s="225" t="s">
        <v>1</v>
      </c>
      <c r="N690" s="226" t="s">
        <v>43</v>
      </c>
      <c r="O690" s="91"/>
      <c r="P690" s="227">
        <f>O690*H690</f>
        <v>0</v>
      </c>
      <c r="Q690" s="227">
        <v>0</v>
      </c>
      <c r="R690" s="227">
        <f>Q690*H690</f>
        <v>0</v>
      </c>
      <c r="S690" s="227">
        <v>0</v>
      </c>
      <c r="T690" s="228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9" t="s">
        <v>246</v>
      </c>
      <c r="AT690" s="229" t="s">
        <v>156</v>
      </c>
      <c r="AU690" s="229" t="s">
        <v>88</v>
      </c>
      <c r="AY690" s="17" t="s">
        <v>154</v>
      </c>
      <c r="BE690" s="230">
        <f>IF(N690="základní",J690,0)</f>
        <v>0</v>
      </c>
      <c r="BF690" s="230">
        <f>IF(N690="snížená",J690,0)</f>
        <v>0</v>
      </c>
      <c r="BG690" s="230">
        <f>IF(N690="zákl. přenesená",J690,0)</f>
        <v>0</v>
      </c>
      <c r="BH690" s="230">
        <f>IF(N690="sníž. přenesená",J690,0)</f>
        <v>0</v>
      </c>
      <c r="BI690" s="230">
        <f>IF(N690="nulová",J690,0)</f>
        <v>0</v>
      </c>
      <c r="BJ690" s="17" t="s">
        <v>86</v>
      </c>
      <c r="BK690" s="230">
        <f>ROUND(I690*H690,2)</f>
        <v>0</v>
      </c>
      <c r="BL690" s="17" t="s">
        <v>246</v>
      </c>
      <c r="BM690" s="229" t="s">
        <v>921</v>
      </c>
    </row>
    <row r="691" s="2" customFormat="1" ht="24.15" customHeight="1">
      <c r="A691" s="38"/>
      <c r="B691" s="39"/>
      <c r="C691" s="218" t="s">
        <v>922</v>
      </c>
      <c r="D691" s="218" t="s">
        <v>156</v>
      </c>
      <c r="E691" s="219" t="s">
        <v>923</v>
      </c>
      <c r="F691" s="220" t="s">
        <v>924</v>
      </c>
      <c r="G691" s="221" t="s">
        <v>505</v>
      </c>
      <c r="H691" s="222">
        <v>1</v>
      </c>
      <c r="I691" s="223"/>
      <c r="J691" s="224">
        <f>ROUND(I691*H691,2)</f>
        <v>0</v>
      </c>
      <c r="K691" s="220" t="s">
        <v>1</v>
      </c>
      <c r="L691" s="44"/>
      <c r="M691" s="225" t="s">
        <v>1</v>
      </c>
      <c r="N691" s="226" t="s">
        <v>43</v>
      </c>
      <c r="O691" s="91"/>
      <c r="P691" s="227">
        <f>O691*H691</f>
        <v>0</v>
      </c>
      <c r="Q691" s="227">
        <v>0</v>
      </c>
      <c r="R691" s="227">
        <f>Q691*H691</f>
        <v>0</v>
      </c>
      <c r="S691" s="227">
        <v>0</v>
      </c>
      <c r="T691" s="228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9" t="s">
        <v>246</v>
      </c>
      <c r="AT691" s="229" t="s">
        <v>156</v>
      </c>
      <c r="AU691" s="229" t="s">
        <v>88</v>
      </c>
      <c r="AY691" s="17" t="s">
        <v>154</v>
      </c>
      <c r="BE691" s="230">
        <f>IF(N691="základní",J691,0)</f>
        <v>0</v>
      </c>
      <c r="BF691" s="230">
        <f>IF(N691="snížená",J691,0)</f>
        <v>0</v>
      </c>
      <c r="BG691" s="230">
        <f>IF(N691="zákl. přenesená",J691,0)</f>
        <v>0</v>
      </c>
      <c r="BH691" s="230">
        <f>IF(N691="sníž. přenesená",J691,0)</f>
        <v>0</v>
      </c>
      <c r="BI691" s="230">
        <f>IF(N691="nulová",J691,0)</f>
        <v>0</v>
      </c>
      <c r="BJ691" s="17" t="s">
        <v>86</v>
      </c>
      <c r="BK691" s="230">
        <f>ROUND(I691*H691,2)</f>
        <v>0</v>
      </c>
      <c r="BL691" s="17" t="s">
        <v>246</v>
      </c>
      <c r="BM691" s="229" t="s">
        <v>925</v>
      </c>
    </row>
    <row r="692" s="2" customFormat="1" ht="24.15" customHeight="1">
      <c r="A692" s="38"/>
      <c r="B692" s="39"/>
      <c r="C692" s="218" t="s">
        <v>926</v>
      </c>
      <c r="D692" s="218" t="s">
        <v>156</v>
      </c>
      <c r="E692" s="219" t="s">
        <v>927</v>
      </c>
      <c r="F692" s="220" t="s">
        <v>928</v>
      </c>
      <c r="G692" s="221" t="s">
        <v>180</v>
      </c>
      <c r="H692" s="222">
        <v>2.972</v>
      </c>
      <c r="I692" s="223"/>
      <c r="J692" s="224">
        <f>ROUND(I692*H692,2)</f>
        <v>0</v>
      </c>
      <c r="K692" s="220" t="s">
        <v>160</v>
      </c>
      <c r="L692" s="44"/>
      <c r="M692" s="225" t="s">
        <v>1</v>
      </c>
      <c r="N692" s="226" t="s">
        <v>43</v>
      </c>
      <c r="O692" s="91"/>
      <c r="P692" s="227">
        <f>O692*H692</f>
        <v>0</v>
      </c>
      <c r="Q692" s="227">
        <v>0</v>
      </c>
      <c r="R692" s="227">
        <f>Q692*H692</f>
        <v>0</v>
      </c>
      <c r="S692" s="227">
        <v>0</v>
      </c>
      <c r="T692" s="228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9" t="s">
        <v>246</v>
      </c>
      <c r="AT692" s="229" t="s">
        <v>156</v>
      </c>
      <c r="AU692" s="229" t="s">
        <v>88</v>
      </c>
      <c r="AY692" s="17" t="s">
        <v>154</v>
      </c>
      <c r="BE692" s="230">
        <f>IF(N692="základní",J692,0)</f>
        <v>0</v>
      </c>
      <c r="BF692" s="230">
        <f>IF(N692="snížená",J692,0)</f>
        <v>0</v>
      </c>
      <c r="BG692" s="230">
        <f>IF(N692="zákl. přenesená",J692,0)</f>
        <v>0</v>
      </c>
      <c r="BH692" s="230">
        <f>IF(N692="sníž. přenesená",J692,0)</f>
        <v>0</v>
      </c>
      <c r="BI692" s="230">
        <f>IF(N692="nulová",J692,0)</f>
        <v>0</v>
      </c>
      <c r="BJ692" s="17" t="s">
        <v>86</v>
      </c>
      <c r="BK692" s="230">
        <f>ROUND(I692*H692,2)</f>
        <v>0</v>
      </c>
      <c r="BL692" s="17" t="s">
        <v>246</v>
      </c>
      <c r="BM692" s="229" t="s">
        <v>929</v>
      </c>
    </row>
    <row r="693" s="12" customFormat="1" ht="22.8" customHeight="1">
      <c r="A693" s="12"/>
      <c r="B693" s="202"/>
      <c r="C693" s="203"/>
      <c r="D693" s="204" t="s">
        <v>77</v>
      </c>
      <c r="E693" s="216" t="s">
        <v>930</v>
      </c>
      <c r="F693" s="216" t="s">
        <v>931</v>
      </c>
      <c r="G693" s="203"/>
      <c r="H693" s="203"/>
      <c r="I693" s="206"/>
      <c r="J693" s="217">
        <f>BK693</f>
        <v>0</v>
      </c>
      <c r="K693" s="203"/>
      <c r="L693" s="208"/>
      <c r="M693" s="209"/>
      <c r="N693" s="210"/>
      <c r="O693" s="210"/>
      <c r="P693" s="211">
        <f>SUM(P694:P730)</f>
        <v>0</v>
      </c>
      <c r="Q693" s="210"/>
      <c r="R693" s="211">
        <f>SUM(R694:R730)</f>
        <v>2.1173208800000003</v>
      </c>
      <c r="S693" s="210"/>
      <c r="T693" s="212">
        <f>SUM(T694:T730)</f>
        <v>0.20000000000000001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13" t="s">
        <v>88</v>
      </c>
      <c r="AT693" s="214" t="s">
        <v>77</v>
      </c>
      <c r="AU693" s="214" t="s">
        <v>86</v>
      </c>
      <c r="AY693" s="213" t="s">
        <v>154</v>
      </c>
      <c r="BK693" s="215">
        <f>SUM(BK694:BK730)</f>
        <v>0</v>
      </c>
    </row>
    <row r="694" s="2" customFormat="1" ht="37.8" customHeight="1">
      <c r="A694" s="38"/>
      <c r="B694" s="39"/>
      <c r="C694" s="218" t="s">
        <v>932</v>
      </c>
      <c r="D694" s="218" t="s">
        <v>156</v>
      </c>
      <c r="E694" s="219" t="s">
        <v>933</v>
      </c>
      <c r="F694" s="220" t="s">
        <v>934</v>
      </c>
      <c r="G694" s="221" t="s">
        <v>205</v>
      </c>
      <c r="H694" s="222">
        <v>79.125</v>
      </c>
      <c r="I694" s="223"/>
      <c r="J694" s="224">
        <f>ROUND(I694*H694,2)</f>
        <v>0</v>
      </c>
      <c r="K694" s="220" t="s">
        <v>160</v>
      </c>
      <c r="L694" s="44"/>
      <c r="M694" s="225" t="s">
        <v>1</v>
      </c>
      <c r="N694" s="226" t="s">
        <v>43</v>
      </c>
      <c r="O694" s="91"/>
      <c r="P694" s="227">
        <f>O694*H694</f>
        <v>0</v>
      </c>
      <c r="Q694" s="227">
        <v>0</v>
      </c>
      <c r="R694" s="227">
        <f>Q694*H694</f>
        <v>0</v>
      </c>
      <c r="S694" s="227">
        <v>0</v>
      </c>
      <c r="T694" s="228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9" t="s">
        <v>246</v>
      </c>
      <c r="AT694" s="229" t="s">
        <v>156</v>
      </c>
      <c r="AU694" s="229" t="s">
        <v>88</v>
      </c>
      <c r="AY694" s="17" t="s">
        <v>154</v>
      </c>
      <c r="BE694" s="230">
        <f>IF(N694="základní",J694,0)</f>
        <v>0</v>
      </c>
      <c r="BF694" s="230">
        <f>IF(N694="snížená",J694,0)</f>
        <v>0</v>
      </c>
      <c r="BG694" s="230">
        <f>IF(N694="zákl. přenesená",J694,0)</f>
        <v>0</v>
      </c>
      <c r="BH694" s="230">
        <f>IF(N694="sníž. přenesená",J694,0)</f>
        <v>0</v>
      </c>
      <c r="BI694" s="230">
        <f>IF(N694="nulová",J694,0)</f>
        <v>0</v>
      </c>
      <c r="BJ694" s="17" t="s">
        <v>86</v>
      </c>
      <c r="BK694" s="230">
        <f>ROUND(I694*H694,2)</f>
        <v>0</v>
      </c>
      <c r="BL694" s="17" t="s">
        <v>246</v>
      </c>
      <c r="BM694" s="229" t="s">
        <v>935</v>
      </c>
    </row>
    <row r="695" s="13" customFormat="1">
      <c r="A695" s="13"/>
      <c r="B695" s="231"/>
      <c r="C695" s="232"/>
      <c r="D695" s="233" t="s">
        <v>163</v>
      </c>
      <c r="E695" s="234" t="s">
        <v>1</v>
      </c>
      <c r="F695" s="235" t="s">
        <v>936</v>
      </c>
      <c r="G695" s="232"/>
      <c r="H695" s="234" t="s">
        <v>1</v>
      </c>
      <c r="I695" s="236"/>
      <c r="J695" s="232"/>
      <c r="K695" s="232"/>
      <c r="L695" s="237"/>
      <c r="M695" s="238"/>
      <c r="N695" s="239"/>
      <c r="O695" s="239"/>
      <c r="P695" s="239"/>
      <c r="Q695" s="239"/>
      <c r="R695" s="239"/>
      <c r="S695" s="239"/>
      <c r="T695" s="24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1" t="s">
        <v>163</v>
      </c>
      <c r="AU695" s="241" t="s">
        <v>88</v>
      </c>
      <c r="AV695" s="13" t="s">
        <v>86</v>
      </c>
      <c r="AW695" s="13" t="s">
        <v>34</v>
      </c>
      <c r="AX695" s="13" t="s">
        <v>78</v>
      </c>
      <c r="AY695" s="241" t="s">
        <v>154</v>
      </c>
    </row>
    <row r="696" s="13" customFormat="1">
      <c r="A696" s="13"/>
      <c r="B696" s="231"/>
      <c r="C696" s="232"/>
      <c r="D696" s="233" t="s">
        <v>163</v>
      </c>
      <c r="E696" s="234" t="s">
        <v>1</v>
      </c>
      <c r="F696" s="235" t="s">
        <v>937</v>
      </c>
      <c r="G696" s="232"/>
      <c r="H696" s="234" t="s">
        <v>1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1" t="s">
        <v>163</v>
      </c>
      <c r="AU696" s="241" t="s">
        <v>88</v>
      </c>
      <c r="AV696" s="13" t="s">
        <v>86</v>
      </c>
      <c r="AW696" s="13" t="s">
        <v>34</v>
      </c>
      <c r="AX696" s="13" t="s">
        <v>78</v>
      </c>
      <c r="AY696" s="241" t="s">
        <v>154</v>
      </c>
    </row>
    <row r="697" s="14" customFormat="1">
      <c r="A697" s="14"/>
      <c r="B697" s="242"/>
      <c r="C697" s="243"/>
      <c r="D697" s="233" t="s">
        <v>163</v>
      </c>
      <c r="E697" s="244" t="s">
        <v>1</v>
      </c>
      <c r="F697" s="245" t="s">
        <v>938</v>
      </c>
      <c r="G697" s="243"/>
      <c r="H697" s="246">
        <v>28.725000000000001</v>
      </c>
      <c r="I697" s="247"/>
      <c r="J697" s="243"/>
      <c r="K697" s="243"/>
      <c r="L697" s="248"/>
      <c r="M697" s="249"/>
      <c r="N697" s="250"/>
      <c r="O697" s="250"/>
      <c r="P697" s="250"/>
      <c r="Q697" s="250"/>
      <c r="R697" s="250"/>
      <c r="S697" s="250"/>
      <c r="T697" s="25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2" t="s">
        <v>163</v>
      </c>
      <c r="AU697" s="252" t="s">
        <v>88</v>
      </c>
      <c r="AV697" s="14" t="s">
        <v>88</v>
      </c>
      <c r="AW697" s="14" t="s">
        <v>34</v>
      </c>
      <c r="AX697" s="14" t="s">
        <v>78</v>
      </c>
      <c r="AY697" s="252" t="s">
        <v>154</v>
      </c>
    </row>
    <row r="698" s="13" customFormat="1">
      <c r="A698" s="13"/>
      <c r="B698" s="231"/>
      <c r="C698" s="232"/>
      <c r="D698" s="233" t="s">
        <v>163</v>
      </c>
      <c r="E698" s="234" t="s">
        <v>1</v>
      </c>
      <c r="F698" s="235" t="s">
        <v>939</v>
      </c>
      <c r="G698" s="232"/>
      <c r="H698" s="234" t="s">
        <v>1</v>
      </c>
      <c r="I698" s="236"/>
      <c r="J698" s="232"/>
      <c r="K698" s="232"/>
      <c r="L698" s="237"/>
      <c r="M698" s="238"/>
      <c r="N698" s="239"/>
      <c r="O698" s="239"/>
      <c r="P698" s="239"/>
      <c r="Q698" s="239"/>
      <c r="R698" s="239"/>
      <c r="S698" s="239"/>
      <c r="T698" s="24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1" t="s">
        <v>163</v>
      </c>
      <c r="AU698" s="241" t="s">
        <v>88</v>
      </c>
      <c r="AV698" s="13" t="s">
        <v>86</v>
      </c>
      <c r="AW698" s="13" t="s">
        <v>34</v>
      </c>
      <c r="AX698" s="13" t="s">
        <v>78</v>
      </c>
      <c r="AY698" s="241" t="s">
        <v>154</v>
      </c>
    </row>
    <row r="699" s="14" customFormat="1">
      <c r="A699" s="14"/>
      <c r="B699" s="242"/>
      <c r="C699" s="243"/>
      <c r="D699" s="233" t="s">
        <v>163</v>
      </c>
      <c r="E699" s="244" t="s">
        <v>1</v>
      </c>
      <c r="F699" s="245" t="s">
        <v>940</v>
      </c>
      <c r="G699" s="243"/>
      <c r="H699" s="246">
        <v>50.399999999999999</v>
      </c>
      <c r="I699" s="247"/>
      <c r="J699" s="243"/>
      <c r="K699" s="243"/>
      <c r="L699" s="248"/>
      <c r="M699" s="249"/>
      <c r="N699" s="250"/>
      <c r="O699" s="250"/>
      <c r="P699" s="250"/>
      <c r="Q699" s="250"/>
      <c r="R699" s="250"/>
      <c r="S699" s="250"/>
      <c r="T699" s="25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2" t="s">
        <v>163</v>
      </c>
      <c r="AU699" s="252" t="s">
        <v>88</v>
      </c>
      <c r="AV699" s="14" t="s">
        <v>88</v>
      </c>
      <c r="AW699" s="14" t="s">
        <v>34</v>
      </c>
      <c r="AX699" s="14" t="s">
        <v>78</v>
      </c>
      <c r="AY699" s="252" t="s">
        <v>154</v>
      </c>
    </row>
    <row r="700" s="15" customFormat="1">
      <c r="A700" s="15"/>
      <c r="B700" s="253"/>
      <c r="C700" s="254"/>
      <c r="D700" s="233" t="s">
        <v>163</v>
      </c>
      <c r="E700" s="255" t="s">
        <v>1</v>
      </c>
      <c r="F700" s="256" t="s">
        <v>201</v>
      </c>
      <c r="G700" s="254"/>
      <c r="H700" s="257">
        <v>79.125</v>
      </c>
      <c r="I700" s="258"/>
      <c r="J700" s="254"/>
      <c r="K700" s="254"/>
      <c r="L700" s="259"/>
      <c r="M700" s="260"/>
      <c r="N700" s="261"/>
      <c r="O700" s="261"/>
      <c r="P700" s="261"/>
      <c r="Q700" s="261"/>
      <c r="R700" s="261"/>
      <c r="S700" s="261"/>
      <c r="T700" s="262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3" t="s">
        <v>163</v>
      </c>
      <c r="AU700" s="263" t="s">
        <v>88</v>
      </c>
      <c r="AV700" s="15" t="s">
        <v>161</v>
      </c>
      <c r="AW700" s="15" t="s">
        <v>34</v>
      </c>
      <c r="AX700" s="15" t="s">
        <v>86</v>
      </c>
      <c r="AY700" s="263" t="s">
        <v>154</v>
      </c>
    </row>
    <row r="701" s="2" customFormat="1" ht="24.15" customHeight="1">
      <c r="A701" s="38"/>
      <c r="B701" s="39"/>
      <c r="C701" s="264" t="s">
        <v>941</v>
      </c>
      <c r="D701" s="264" t="s">
        <v>258</v>
      </c>
      <c r="E701" s="265" t="s">
        <v>942</v>
      </c>
      <c r="F701" s="266" t="s">
        <v>943</v>
      </c>
      <c r="G701" s="267" t="s">
        <v>205</v>
      </c>
      <c r="H701" s="268">
        <v>90.994</v>
      </c>
      <c r="I701" s="269"/>
      <c r="J701" s="270">
        <f>ROUND(I701*H701,2)</f>
        <v>0</v>
      </c>
      <c r="K701" s="266" t="s">
        <v>944</v>
      </c>
      <c r="L701" s="271"/>
      <c r="M701" s="272" t="s">
        <v>1</v>
      </c>
      <c r="N701" s="273" t="s">
        <v>43</v>
      </c>
      <c r="O701" s="91"/>
      <c r="P701" s="227">
        <f>O701*H701</f>
        <v>0</v>
      </c>
      <c r="Q701" s="227">
        <v>0.01652</v>
      </c>
      <c r="R701" s="227">
        <f>Q701*H701</f>
        <v>1.50322088</v>
      </c>
      <c r="S701" s="227">
        <v>0</v>
      </c>
      <c r="T701" s="228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9" t="s">
        <v>338</v>
      </c>
      <c r="AT701" s="229" t="s">
        <v>258</v>
      </c>
      <c r="AU701" s="229" t="s">
        <v>88</v>
      </c>
      <c r="AY701" s="17" t="s">
        <v>154</v>
      </c>
      <c r="BE701" s="230">
        <f>IF(N701="základní",J701,0)</f>
        <v>0</v>
      </c>
      <c r="BF701" s="230">
        <f>IF(N701="snížená",J701,0)</f>
        <v>0</v>
      </c>
      <c r="BG701" s="230">
        <f>IF(N701="zákl. přenesená",J701,0)</f>
        <v>0</v>
      </c>
      <c r="BH701" s="230">
        <f>IF(N701="sníž. přenesená",J701,0)</f>
        <v>0</v>
      </c>
      <c r="BI701" s="230">
        <f>IF(N701="nulová",J701,0)</f>
        <v>0</v>
      </c>
      <c r="BJ701" s="17" t="s">
        <v>86</v>
      </c>
      <c r="BK701" s="230">
        <f>ROUND(I701*H701,2)</f>
        <v>0</v>
      </c>
      <c r="BL701" s="17" t="s">
        <v>246</v>
      </c>
      <c r="BM701" s="229" t="s">
        <v>945</v>
      </c>
    </row>
    <row r="702" s="14" customFormat="1">
      <c r="A702" s="14"/>
      <c r="B702" s="242"/>
      <c r="C702" s="243"/>
      <c r="D702" s="233" t="s">
        <v>163</v>
      </c>
      <c r="E702" s="243"/>
      <c r="F702" s="245" t="s">
        <v>946</v>
      </c>
      <c r="G702" s="243"/>
      <c r="H702" s="246">
        <v>90.994</v>
      </c>
      <c r="I702" s="247"/>
      <c r="J702" s="243"/>
      <c r="K702" s="243"/>
      <c r="L702" s="248"/>
      <c r="M702" s="249"/>
      <c r="N702" s="250"/>
      <c r="O702" s="250"/>
      <c r="P702" s="250"/>
      <c r="Q702" s="250"/>
      <c r="R702" s="250"/>
      <c r="S702" s="250"/>
      <c r="T702" s="25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2" t="s">
        <v>163</v>
      </c>
      <c r="AU702" s="252" t="s">
        <v>88</v>
      </c>
      <c r="AV702" s="14" t="s">
        <v>88</v>
      </c>
      <c r="AW702" s="14" t="s">
        <v>4</v>
      </c>
      <c r="AX702" s="14" t="s">
        <v>86</v>
      </c>
      <c r="AY702" s="252" t="s">
        <v>154</v>
      </c>
    </row>
    <row r="703" s="2" customFormat="1" ht="44.25" customHeight="1">
      <c r="A703" s="38"/>
      <c r="B703" s="39"/>
      <c r="C703" s="218" t="s">
        <v>947</v>
      </c>
      <c r="D703" s="218" t="s">
        <v>156</v>
      </c>
      <c r="E703" s="219" t="s">
        <v>948</v>
      </c>
      <c r="F703" s="220" t="s">
        <v>949</v>
      </c>
      <c r="G703" s="221" t="s">
        <v>387</v>
      </c>
      <c r="H703" s="222">
        <v>147.69999999999999</v>
      </c>
      <c r="I703" s="223"/>
      <c r="J703" s="224">
        <f>ROUND(I703*H703,2)</f>
        <v>0</v>
      </c>
      <c r="K703" s="220" t="s">
        <v>950</v>
      </c>
      <c r="L703" s="44"/>
      <c r="M703" s="225" t="s">
        <v>1</v>
      </c>
      <c r="N703" s="226" t="s">
        <v>43</v>
      </c>
      <c r="O703" s="91"/>
      <c r="P703" s="227">
        <f>O703*H703</f>
        <v>0</v>
      </c>
      <c r="Q703" s="227">
        <v>0</v>
      </c>
      <c r="R703" s="227">
        <f>Q703*H703</f>
        <v>0</v>
      </c>
      <c r="S703" s="227">
        <v>0</v>
      </c>
      <c r="T703" s="228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9" t="s">
        <v>246</v>
      </c>
      <c r="AT703" s="229" t="s">
        <v>156</v>
      </c>
      <c r="AU703" s="229" t="s">
        <v>88</v>
      </c>
      <c r="AY703" s="17" t="s">
        <v>154</v>
      </c>
      <c r="BE703" s="230">
        <f>IF(N703="základní",J703,0)</f>
        <v>0</v>
      </c>
      <c r="BF703" s="230">
        <f>IF(N703="snížená",J703,0)</f>
        <v>0</v>
      </c>
      <c r="BG703" s="230">
        <f>IF(N703="zákl. přenesená",J703,0)</f>
        <v>0</v>
      </c>
      <c r="BH703" s="230">
        <f>IF(N703="sníž. přenesená",J703,0)</f>
        <v>0</v>
      </c>
      <c r="BI703" s="230">
        <f>IF(N703="nulová",J703,0)</f>
        <v>0</v>
      </c>
      <c r="BJ703" s="17" t="s">
        <v>86</v>
      </c>
      <c r="BK703" s="230">
        <f>ROUND(I703*H703,2)</f>
        <v>0</v>
      </c>
      <c r="BL703" s="17" t="s">
        <v>246</v>
      </c>
      <c r="BM703" s="229" t="s">
        <v>951</v>
      </c>
    </row>
    <row r="704" s="13" customFormat="1">
      <c r="A704" s="13"/>
      <c r="B704" s="231"/>
      <c r="C704" s="232"/>
      <c r="D704" s="233" t="s">
        <v>163</v>
      </c>
      <c r="E704" s="234" t="s">
        <v>1</v>
      </c>
      <c r="F704" s="235" t="s">
        <v>952</v>
      </c>
      <c r="G704" s="232"/>
      <c r="H704" s="234" t="s">
        <v>1</v>
      </c>
      <c r="I704" s="236"/>
      <c r="J704" s="232"/>
      <c r="K704" s="232"/>
      <c r="L704" s="237"/>
      <c r="M704" s="238"/>
      <c r="N704" s="239"/>
      <c r="O704" s="239"/>
      <c r="P704" s="239"/>
      <c r="Q704" s="239"/>
      <c r="R704" s="239"/>
      <c r="S704" s="239"/>
      <c r="T704" s="24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1" t="s">
        <v>163</v>
      </c>
      <c r="AU704" s="241" t="s">
        <v>88</v>
      </c>
      <c r="AV704" s="13" t="s">
        <v>86</v>
      </c>
      <c r="AW704" s="13" t="s">
        <v>34</v>
      </c>
      <c r="AX704" s="13" t="s">
        <v>78</v>
      </c>
      <c r="AY704" s="241" t="s">
        <v>154</v>
      </c>
    </row>
    <row r="705" s="14" customFormat="1">
      <c r="A705" s="14"/>
      <c r="B705" s="242"/>
      <c r="C705" s="243"/>
      <c r="D705" s="233" t="s">
        <v>163</v>
      </c>
      <c r="E705" s="244" t="s">
        <v>1</v>
      </c>
      <c r="F705" s="245" t="s">
        <v>953</v>
      </c>
      <c r="G705" s="243"/>
      <c r="H705" s="246">
        <v>53.619999999999997</v>
      </c>
      <c r="I705" s="247"/>
      <c r="J705" s="243"/>
      <c r="K705" s="243"/>
      <c r="L705" s="248"/>
      <c r="M705" s="249"/>
      <c r="N705" s="250"/>
      <c r="O705" s="250"/>
      <c r="P705" s="250"/>
      <c r="Q705" s="250"/>
      <c r="R705" s="250"/>
      <c r="S705" s="250"/>
      <c r="T705" s="25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2" t="s">
        <v>163</v>
      </c>
      <c r="AU705" s="252" t="s">
        <v>88</v>
      </c>
      <c r="AV705" s="14" t="s">
        <v>88</v>
      </c>
      <c r="AW705" s="14" t="s">
        <v>34</v>
      </c>
      <c r="AX705" s="14" t="s">
        <v>78</v>
      </c>
      <c r="AY705" s="252" t="s">
        <v>154</v>
      </c>
    </row>
    <row r="706" s="14" customFormat="1">
      <c r="A706" s="14"/>
      <c r="B706" s="242"/>
      <c r="C706" s="243"/>
      <c r="D706" s="233" t="s">
        <v>163</v>
      </c>
      <c r="E706" s="244" t="s">
        <v>1</v>
      </c>
      <c r="F706" s="245" t="s">
        <v>954</v>
      </c>
      <c r="G706" s="243"/>
      <c r="H706" s="246">
        <v>94.079999999999998</v>
      </c>
      <c r="I706" s="247"/>
      <c r="J706" s="243"/>
      <c r="K706" s="243"/>
      <c r="L706" s="248"/>
      <c r="M706" s="249"/>
      <c r="N706" s="250"/>
      <c r="O706" s="250"/>
      <c r="P706" s="250"/>
      <c r="Q706" s="250"/>
      <c r="R706" s="250"/>
      <c r="S706" s="250"/>
      <c r="T706" s="25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2" t="s">
        <v>163</v>
      </c>
      <c r="AU706" s="252" t="s">
        <v>88</v>
      </c>
      <c r="AV706" s="14" t="s">
        <v>88</v>
      </c>
      <c r="AW706" s="14" t="s">
        <v>34</v>
      </c>
      <c r="AX706" s="14" t="s">
        <v>78</v>
      </c>
      <c r="AY706" s="252" t="s">
        <v>154</v>
      </c>
    </row>
    <row r="707" s="15" customFormat="1">
      <c r="A707" s="15"/>
      <c r="B707" s="253"/>
      <c r="C707" s="254"/>
      <c r="D707" s="233" t="s">
        <v>163</v>
      </c>
      <c r="E707" s="255" t="s">
        <v>1</v>
      </c>
      <c r="F707" s="256" t="s">
        <v>201</v>
      </c>
      <c r="G707" s="254"/>
      <c r="H707" s="257">
        <v>147.69999999999999</v>
      </c>
      <c r="I707" s="258"/>
      <c r="J707" s="254"/>
      <c r="K707" s="254"/>
      <c r="L707" s="259"/>
      <c r="M707" s="260"/>
      <c r="N707" s="261"/>
      <c r="O707" s="261"/>
      <c r="P707" s="261"/>
      <c r="Q707" s="261"/>
      <c r="R707" s="261"/>
      <c r="S707" s="261"/>
      <c r="T707" s="262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3" t="s">
        <v>163</v>
      </c>
      <c r="AU707" s="263" t="s">
        <v>88</v>
      </c>
      <c r="AV707" s="15" t="s">
        <v>161</v>
      </c>
      <c r="AW707" s="15" t="s">
        <v>34</v>
      </c>
      <c r="AX707" s="15" t="s">
        <v>86</v>
      </c>
      <c r="AY707" s="263" t="s">
        <v>154</v>
      </c>
    </row>
    <row r="708" s="2" customFormat="1" ht="21.75" customHeight="1">
      <c r="A708" s="38"/>
      <c r="B708" s="39"/>
      <c r="C708" s="264" t="s">
        <v>955</v>
      </c>
      <c r="D708" s="264" t="s">
        <v>258</v>
      </c>
      <c r="E708" s="265" t="s">
        <v>956</v>
      </c>
      <c r="F708" s="266" t="s">
        <v>957</v>
      </c>
      <c r="G708" s="267" t="s">
        <v>159</v>
      </c>
      <c r="H708" s="268">
        <v>0.63800000000000001</v>
      </c>
      <c r="I708" s="269"/>
      <c r="J708" s="270">
        <f>ROUND(I708*H708,2)</f>
        <v>0</v>
      </c>
      <c r="K708" s="266" t="s">
        <v>160</v>
      </c>
      <c r="L708" s="271"/>
      <c r="M708" s="272" t="s">
        <v>1</v>
      </c>
      <c r="N708" s="273" t="s">
        <v>43</v>
      </c>
      <c r="O708" s="91"/>
      <c r="P708" s="227">
        <f>O708*H708</f>
        <v>0</v>
      </c>
      <c r="Q708" s="227">
        <v>0.55000000000000004</v>
      </c>
      <c r="R708" s="227">
        <f>Q708*H708</f>
        <v>0.35090000000000005</v>
      </c>
      <c r="S708" s="227">
        <v>0</v>
      </c>
      <c r="T708" s="228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9" t="s">
        <v>338</v>
      </c>
      <c r="AT708" s="229" t="s">
        <v>258</v>
      </c>
      <c r="AU708" s="229" t="s">
        <v>88</v>
      </c>
      <c r="AY708" s="17" t="s">
        <v>154</v>
      </c>
      <c r="BE708" s="230">
        <f>IF(N708="základní",J708,0)</f>
        <v>0</v>
      </c>
      <c r="BF708" s="230">
        <f>IF(N708="snížená",J708,0)</f>
        <v>0</v>
      </c>
      <c r="BG708" s="230">
        <f>IF(N708="zákl. přenesená",J708,0)</f>
        <v>0</v>
      </c>
      <c r="BH708" s="230">
        <f>IF(N708="sníž. přenesená",J708,0)</f>
        <v>0</v>
      </c>
      <c r="BI708" s="230">
        <f>IF(N708="nulová",J708,0)</f>
        <v>0</v>
      </c>
      <c r="BJ708" s="17" t="s">
        <v>86</v>
      </c>
      <c r="BK708" s="230">
        <f>ROUND(I708*H708,2)</f>
        <v>0</v>
      </c>
      <c r="BL708" s="17" t="s">
        <v>246</v>
      </c>
      <c r="BM708" s="229" t="s">
        <v>958</v>
      </c>
    </row>
    <row r="709" s="14" customFormat="1">
      <c r="A709" s="14"/>
      <c r="B709" s="242"/>
      <c r="C709" s="243"/>
      <c r="D709" s="233" t="s">
        <v>163</v>
      </c>
      <c r="E709" s="244" t="s">
        <v>1</v>
      </c>
      <c r="F709" s="245" t="s">
        <v>959</v>
      </c>
      <c r="G709" s="243"/>
      <c r="H709" s="246">
        <v>0.63800000000000001</v>
      </c>
      <c r="I709" s="247"/>
      <c r="J709" s="243"/>
      <c r="K709" s="243"/>
      <c r="L709" s="248"/>
      <c r="M709" s="249"/>
      <c r="N709" s="250"/>
      <c r="O709" s="250"/>
      <c r="P709" s="250"/>
      <c r="Q709" s="250"/>
      <c r="R709" s="250"/>
      <c r="S709" s="250"/>
      <c r="T709" s="25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2" t="s">
        <v>163</v>
      </c>
      <c r="AU709" s="252" t="s">
        <v>88</v>
      </c>
      <c r="AV709" s="14" t="s">
        <v>88</v>
      </c>
      <c r="AW709" s="14" t="s">
        <v>34</v>
      </c>
      <c r="AX709" s="14" t="s">
        <v>86</v>
      </c>
      <c r="AY709" s="252" t="s">
        <v>154</v>
      </c>
    </row>
    <row r="710" s="2" customFormat="1" ht="24.15" customHeight="1">
      <c r="A710" s="38"/>
      <c r="B710" s="39"/>
      <c r="C710" s="218" t="s">
        <v>960</v>
      </c>
      <c r="D710" s="218" t="s">
        <v>156</v>
      </c>
      <c r="E710" s="219" t="s">
        <v>961</v>
      </c>
      <c r="F710" s="220" t="s">
        <v>962</v>
      </c>
      <c r="G710" s="221" t="s">
        <v>255</v>
      </c>
      <c r="H710" s="222">
        <v>4</v>
      </c>
      <c r="I710" s="223"/>
      <c r="J710" s="224">
        <f>ROUND(I710*H710,2)</f>
        <v>0</v>
      </c>
      <c r="K710" s="220" t="s">
        <v>160</v>
      </c>
      <c r="L710" s="44"/>
      <c r="M710" s="225" t="s">
        <v>1</v>
      </c>
      <c r="N710" s="226" t="s">
        <v>43</v>
      </c>
      <c r="O710" s="91"/>
      <c r="P710" s="227">
        <f>O710*H710</f>
        <v>0</v>
      </c>
      <c r="Q710" s="227">
        <v>0</v>
      </c>
      <c r="R710" s="227">
        <f>Q710*H710</f>
        <v>0</v>
      </c>
      <c r="S710" s="227">
        <v>0</v>
      </c>
      <c r="T710" s="228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9" t="s">
        <v>246</v>
      </c>
      <c r="AT710" s="229" t="s">
        <v>156</v>
      </c>
      <c r="AU710" s="229" t="s">
        <v>88</v>
      </c>
      <c r="AY710" s="17" t="s">
        <v>154</v>
      </c>
      <c r="BE710" s="230">
        <f>IF(N710="základní",J710,0)</f>
        <v>0</v>
      </c>
      <c r="BF710" s="230">
        <f>IF(N710="snížená",J710,0)</f>
        <v>0</v>
      </c>
      <c r="BG710" s="230">
        <f>IF(N710="zákl. přenesená",J710,0)</f>
        <v>0</v>
      </c>
      <c r="BH710" s="230">
        <f>IF(N710="sníž. přenesená",J710,0)</f>
        <v>0</v>
      </c>
      <c r="BI710" s="230">
        <f>IF(N710="nulová",J710,0)</f>
        <v>0</v>
      </c>
      <c r="BJ710" s="17" t="s">
        <v>86</v>
      </c>
      <c r="BK710" s="230">
        <f>ROUND(I710*H710,2)</f>
        <v>0</v>
      </c>
      <c r="BL710" s="17" t="s">
        <v>246</v>
      </c>
      <c r="BM710" s="229" t="s">
        <v>963</v>
      </c>
    </row>
    <row r="711" s="2" customFormat="1" ht="24.15" customHeight="1">
      <c r="A711" s="38"/>
      <c r="B711" s="39"/>
      <c r="C711" s="264" t="s">
        <v>964</v>
      </c>
      <c r="D711" s="264" t="s">
        <v>258</v>
      </c>
      <c r="E711" s="265" t="s">
        <v>965</v>
      </c>
      <c r="F711" s="266" t="s">
        <v>966</v>
      </c>
      <c r="G711" s="267" t="s">
        <v>255</v>
      </c>
      <c r="H711" s="268">
        <v>1</v>
      </c>
      <c r="I711" s="269"/>
      <c r="J711" s="270">
        <f>ROUND(I711*H711,2)</f>
        <v>0</v>
      </c>
      <c r="K711" s="266" t="s">
        <v>160</v>
      </c>
      <c r="L711" s="271"/>
      <c r="M711" s="272" t="s">
        <v>1</v>
      </c>
      <c r="N711" s="273" t="s">
        <v>43</v>
      </c>
      <c r="O711" s="91"/>
      <c r="P711" s="227">
        <f>O711*H711</f>
        <v>0</v>
      </c>
      <c r="Q711" s="227">
        <v>0.016500000000000001</v>
      </c>
      <c r="R711" s="227">
        <f>Q711*H711</f>
        <v>0.016500000000000001</v>
      </c>
      <c r="S711" s="227">
        <v>0</v>
      </c>
      <c r="T711" s="228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9" t="s">
        <v>338</v>
      </c>
      <c r="AT711" s="229" t="s">
        <v>258</v>
      </c>
      <c r="AU711" s="229" t="s">
        <v>88</v>
      </c>
      <c r="AY711" s="17" t="s">
        <v>154</v>
      </c>
      <c r="BE711" s="230">
        <f>IF(N711="základní",J711,0)</f>
        <v>0</v>
      </c>
      <c r="BF711" s="230">
        <f>IF(N711="snížená",J711,0)</f>
        <v>0</v>
      </c>
      <c r="BG711" s="230">
        <f>IF(N711="zákl. přenesená",J711,0)</f>
        <v>0</v>
      </c>
      <c r="BH711" s="230">
        <f>IF(N711="sníž. přenesená",J711,0)</f>
        <v>0</v>
      </c>
      <c r="BI711" s="230">
        <f>IF(N711="nulová",J711,0)</f>
        <v>0</v>
      </c>
      <c r="BJ711" s="17" t="s">
        <v>86</v>
      </c>
      <c r="BK711" s="230">
        <f>ROUND(I711*H711,2)</f>
        <v>0</v>
      </c>
      <c r="BL711" s="17" t="s">
        <v>246</v>
      </c>
      <c r="BM711" s="229" t="s">
        <v>967</v>
      </c>
    </row>
    <row r="712" s="2" customFormat="1" ht="24.15" customHeight="1">
      <c r="A712" s="38"/>
      <c r="B712" s="39"/>
      <c r="C712" s="264" t="s">
        <v>968</v>
      </c>
      <c r="D712" s="264" t="s">
        <v>258</v>
      </c>
      <c r="E712" s="265" t="s">
        <v>969</v>
      </c>
      <c r="F712" s="266" t="s">
        <v>970</v>
      </c>
      <c r="G712" s="267" t="s">
        <v>255</v>
      </c>
      <c r="H712" s="268">
        <v>2</v>
      </c>
      <c r="I712" s="269"/>
      <c r="J712" s="270">
        <f>ROUND(I712*H712,2)</f>
        <v>0</v>
      </c>
      <c r="K712" s="266" t="s">
        <v>160</v>
      </c>
      <c r="L712" s="271"/>
      <c r="M712" s="272" t="s">
        <v>1</v>
      </c>
      <c r="N712" s="273" t="s">
        <v>43</v>
      </c>
      <c r="O712" s="91"/>
      <c r="P712" s="227">
        <f>O712*H712</f>
        <v>0</v>
      </c>
      <c r="Q712" s="227">
        <v>0.018499999999999999</v>
      </c>
      <c r="R712" s="227">
        <f>Q712*H712</f>
        <v>0.036999999999999998</v>
      </c>
      <c r="S712" s="227">
        <v>0</v>
      </c>
      <c r="T712" s="228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9" t="s">
        <v>338</v>
      </c>
      <c r="AT712" s="229" t="s">
        <v>258</v>
      </c>
      <c r="AU712" s="229" t="s">
        <v>88</v>
      </c>
      <c r="AY712" s="17" t="s">
        <v>154</v>
      </c>
      <c r="BE712" s="230">
        <f>IF(N712="základní",J712,0)</f>
        <v>0</v>
      </c>
      <c r="BF712" s="230">
        <f>IF(N712="snížená",J712,0)</f>
        <v>0</v>
      </c>
      <c r="BG712" s="230">
        <f>IF(N712="zákl. přenesená",J712,0)</f>
        <v>0</v>
      </c>
      <c r="BH712" s="230">
        <f>IF(N712="sníž. přenesená",J712,0)</f>
        <v>0</v>
      </c>
      <c r="BI712" s="230">
        <f>IF(N712="nulová",J712,0)</f>
        <v>0</v>
      </c>
      <c r="BJ712" s="17" t="s">
        <v>86</v>
      </c>
      <c r="BK712" s="230">
        <f>ROUND(I712*H712,2)</f>
        <v>0</v>
      </c>
      <c r="BL712" s="17" t="s">
        <v>246</v>
      </c>
      <c r="BM712" s="229" t="s">
        <v>971</v>
      </c>
    </row>
    <row r="713" s="2" customFormat="1" ht="33" customHeight="1">
      <c r="A713" s="38"/>
      <c r="B713" s="39"/>
      <c r="C713" s="264" t="s">
        <v>972</v>
      </c>
      <c r="D713" s="264" t="s">
        <v>258</v>
      </c>
      <c r="E713" s="265" t="s">
        <v>973</v>
      </c>
      <c r="F713" s="266" t="s">
        <v>974</v>
      </c>
      <c r="G713" s="267" t="s">
        <v>255</v>
      </c>
      <c r="H713" s="268">
        <v>1</v>
      </c>
      <c r="I713" s="269"/>
      <c r="J713" s="270">
        <f>ROUND(I713*H713,2)</f>
        <v>0</v>
      </c>
      <c r="K713" s="266" t="s">
        <v>160</v>
      </c>
      <c r="L713" s="271"/>
      <c r="M713" s="272" t="s">
        <v>1</v>
      </c>
      <c r="N713" s="273" t="s">
        <v>43</v>
      </c>
      <c r="O713" s="91"/>
      <c r="P713" s="227">
        <f>O713*H713</f>
        <v>0</v>
      </c>
      <c r="Q713" s="227">
        <v>0.018499999999999999</v>
      </c>
      <c r="R713" s="227">
        <f>Q713*H713</f>
        <v>0.018499999999999999</v>
      </c>
      <c r="S713" s="227">
        <v>0</v>
      </c>
      <c r="T713" s="228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9" t="s">
        <v>338</v>
      </c>
      <c r="AT713" s="229" t="s">
        <v>258</v>
      </c>
      <c r="AU713" s="229" t="s">
        <v>88</v>
      </c>
      <c r="AY713" s="17" t="s">
        <v>154</v>
      </c>
      <c r="BE713" s="230">
        <f>IF(N713="základní",J713,0)</f>
        <v>0</v>
      </c>
      <c r="BF713" s="230">
        <f>IF(N713="snížená",J713,0)</f>
        <v>0</v>
      </c>
      <c r="BG713" s="230">
        <f>IF(N713="zákl. přenesená",J713,0)</f>
        <v>0</v>
      </c>
      <c r="BH713" s="230">
        <f>IF(N713="sníž. přenesená",J713,0)</f>
        <v>0</v>
      </c>
      <c r="BI713" s="230">
        <f>IF(N713="nulová",J713,0)</f>
        <v>0</v>
      </c>
      <c r="BJ713" s="17" t="s">
        <v>86</v>
      </c>
      <c r="BK713" s="230">
        <f>ROUND(I713*H713,2)</f>
        <v>0</v>
      </c>
      <c r="BL713" s="17" t="s">
        <v>246</v>
      </c>
      <c r="BM713" s="229" t="s">
        <v>975</v>
      </c>
    </row>
    <row r="714" s="2" customFormat="1" ht="24.15" customHeight="1">
      <c r="A714" s="38"/>
      <c r="B714" s="39"/>
      <c r="C714" s="218" t="s">
        <v>976</v>
      </c>
      <c r="D714" s="218" t="s">
        <v>156</v>
      </c>
      <c r="E714" s="219" t="s">
        <v>977</v>
      </c>
      <c r="F714" s="220" t="s">
        <v>978</v>
      </c>
      <c r="G714" s="221" t="s">
        <v>255</v>
      </c>
      <c r="H714" s="222">
        <v>3</v>
      </c>
      <c r="I714" s="223"/>
      <c r="J714" s="224">
        <f>ROUND(I714*H714,2)</f>
        <v>0</v>
      </c>
      <c r="K714" s="220" t="s">
        <v>160</v>
      </c>
      <c r="L714" s="44"/>
      <c r="M714" s="225" t="s">
        <v>1</v>
      </c>
      <c r="N714" s="226" t="s">
        <v>43</v>
      </c>
      <c r="O714" s="91"/>
      <c r="P714" s="227">
        <f>O714*H714</f>
        <v>0</v>
      </c>
      <c r="Q714" s="227">
        <v>0</v>
      </c>
      <c r="R714" s="227">
        <f>Q714*H714</f>
        <v>0</v>
      </c>
      <c r="S714" s="227">
        <v>0</v>
      </c>
      <c r="T714" s="228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9" t="s">
        <v>246</v>
      </c>
      <c r="AT714" s="229" t="s">
        <v>156</v>
      </c>
      <c r="AU714" s="229" t="s">
        <v>88</v>
      </c>
      <c r="AY714" s="17" t="s">
        <v>154</v>
      </c>
      <c r="BE714" s="230">
        <f>IF(N714="základní",J714,0)</f>
        <v>0</v>
      </c>
      <c r="BF714" s="230">
        <f>IF(N714="snížená",J714,0)</f>
        <v>0</v>
      </c>
      <c r="BG714" s="230">
        <f>IF(N714="zákl. přenesená",J714,0)</f>
        <v>0</v>
      </c>
      <c r="BH714" s="230">
        <f>IF(N714="sníž. přenesená",J714,0)</f>
        <v>0</v>
      </c>
      <c r="BI714" s="230">
        <f>IF(N714="nulová",J714,0)</f>
        <v>0</v>
      </c>
      <c r="BJ714" s="17" t="s">
        <v>86</v>
      </c>
      <c r="BK714" s="230">
        <f>ROUND(I714*H714,2)</f>
        <v>0</v>
      </c>
      <c r="BL714" s="17" t="s">
        <v>246</v>
      </c>
      <c r="BM714" s="229" t="s">
        <v>979</v>
      </c>
    </row>
    <row r="715" s="2" customFormat="1" ht="33" customHeight="1">
      <c r="A715" s="38"/>
      <c r="B715" s="39"/>
      <c r="C715" s="264" t="s">
        <v>980</v>
      </c>
      <c r="D715" s="264" t="s">
        <v>258</v>
      </c>
      <c r="E715" s="265" t="s">
        <v>981</v>
      </c>
      <c r="F715" s="266" t="s">
        <v>982</v>
      </c>
      <c r="G715" s="267" t="s">
        <v>255</v>
      </c>
      <c r="H715" s="268">
        <v>3</v>
      </c>
      <c r="I715" s="269"/>
      <c r="J715" s="270">
        <f>ROUND(I715*H715,2)</f>
        <v>0</v>
      </c>
      <c r="K715" s="266" t="s">
        <v>160</v>
      </c>
      <c r="L715" s="271"/>
      <c r="M715" s="272" t="s">
        <v>1</v>
      </c>
      <c r="N715" s="273" t="s">
        <v>43</v>
      </c>
      <c r="O715" s="91"/>
      <c r="P715" s="227">
        <f>O715*H715</f>
        <v>0</v>
      </c>
      <c r="Q715" s="227">
        <v>0.021499999999999998</v>
      </c>
      <c r="R715" s="227">
        <f>Q715*H715</f>
        <v>0.064500000000000002</v>
      </c>
      <c r="S715" s="227">
        <v>0</v>
      </c>
      <c r="T715" s="228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9" t="s">
        <v>338</v>
      </c>
      <c r="AT715" s="229" t="s">
        <v>258</v>
      </c>
      <c r="AU715" s="229" t="s">
        <v>88</v>
      </c>
      <c r="AY715" s="17" t="s">
        <v>154</v>
      </c>
      <c r="BE715" s="230">
        <f>IF(N715="základní",J715,0)</f>
        <v>0</v>
      </c>
      <c r="BF715" s="230">
        <f>IF(N715="snížená",J715,0)</f>
        <v>0</v>
      </c>
      <c r="BG715" s="230">
        <f>IF(N715="zákl. přenesená",J715,0)</f>
        <v>0</v>
      </c>
      <c r="BH715" s="230">
        <f>IF(N715="sníž. přenesená",J715,0)</f>
        <v>0</v>
      </c>
      <c r="BI715" s="230">
        <f>IF(N715="nulová",J715,0)</f>
        <v>0</v>
      </c>
      <c r="BJ715" s="17" t="s">
        <v>86</v>
      </c>
      <c r="BK715" s="230">
        <f>ROUND(I715*H715,2)</f>
        <v>0</v>
      </c>
      <c r="BL715" s="17" t="s">
        <v>246</v>
      </c>
      <c r="BM715" s="229" t="s">
        <v>983</v>
      </c>
    </row>
    <row r="716" s="2" customFormat="1" ht="24.15" customHeight="1">
      <c r="A716" s="38"/>
      <c r="B716" s="39"/>
      <c r="C716" s="218" t="s">
        <v>984</v>
      </c>
      <c r="D716" s="218" t="s">
        <v>156</v>
      </c>
      <c r="E716" s="219" t="s">
        <v>985</v>
      </c>
      <c r="F716" s="220" t="s">
        <v>986</v>
      </c>
      <c r="G716" s="221" t="s">
        <v>255</v>
      </c>
      <c r="H716" s="222">
        <v>1</v>
      </c>
      <c r="I716" s="223"/>
      <c r="J716" s="224">
        <f>ROUND(I716*H716,2)</f>
        <v>0</v>
      </c>
      <c r="K716" s="220" t="s">
        <v>160</v>
      </c>
      <c r="L716" s="44"/>
      <c r="M716" s="225" t="s">
        <v>1</v>
      </c>
      <c r="N716" s="226" t="s">
        <v>43</v>
      </c>
      <c r="O716" s="91"/>
      <c r="P716" s="227">
        <f>O716*H716</f>
        <v>0</v>
      </c>
      <c r="Q716" s="227">
        <v>0</v>
      </c>
      <c r="R716" s="227">
        <f>Q716*H716</f>
        <v>0</v>
      </c>
      <c r="S716" s="227">
        <v>0</v>
      </c>
      <c r="T716" s="228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9" t="s">
        <v>246</v>
      </c>
      <c r="AT716" s="229" t="s">
        <v>156</v>
      </c>
      <c r="AU716" s="229" t="s">
        <v>88</v>
      </c>
      <c r="AY716" s="17" t="s">
        <v>154</v>
      </c>
      <c r="BE716" s="230">
        <f>IF(N716="základní",J716,0)</f>
        <v>0</v>
      </c>
      <c r="BF716" s="230">
        <f>IF(N716="snížená",J716,0)</f>
        <v>0</v>
      </c>
      <c r="BG716" s="230">
        <f>IF(N716="zákl. přenesená",J716,0)</f>
        <v>0</v>
      </c>
      <c r="BH716" s="230">
        <f>IF(N716="sníž. přenesená",J716,0)</f>
        <v>0</v>
      </c>
      <c r="BI716" s="230">
        <f>IF(N716="nulová",J716,0)</f>
        <v>0</v>
      </c>
      <c r="BJ716" s="17" t="s">
        <v>86</v>
      </c>
      <c r="BK716" s="230">
        <f>ROUND(I716*H716,2)</f>
        <v>0</v>
      </c>
      <c r="BL716" s="17" t="s">
        <v>246</v>
      </c>
      <c r="BM716" s="229" t="s">
        <v>987</v>
      </c>
    </row>
    <row r="717" s="2" customFormat="1" ht="33" customHeight="1">
      <c r="A717" s="38"/>
      <c r="B717" s="39"/>
      <c r="C717" s="264" t="s">
        <v>988</v>
      </c>
      <c r="D717" s="264" t="s">
        <v>258</v>
      </c>
      <c r="E717" s="265" t="s">
        <v>989</v>
      </c>
      <c r="F717" s="266" t="s">
        <v>990</v>
      </c>
      <c r="G717" s="267" t="s">
        <v>255</v>
      </c>
      <c r="H717" s="268">
        <v>1</v>
      </c>
      <c r="I717" s="269"/>
      <c r="J717" s="270">
        <f>ROUND(I717*H717,2)</f>
        <v>0</v>
      </c>
      <c r="K717" s="266" t="s">
        <v>160</v>
      </c>
      <c r="L717" s="271"/>
      <c r="M717" s="272" t="s">
        <v>1</v>
      </c>
      <c r="N717" s="273" t="s">
        <v>43</v>
      </c>
      <c r="O717" s="91"/>
      <c r="P717" s="227">
        <f>O717*H717</f>
        <v>0</v>
      </c>
      <c r="Q717" s="227">
        <v>0.024299999999999999</v>
      </c>
      <c r="R717" s="227">
        <f>Q717*H717</f>
        <v>0.024299999999999999</v>
      </c>
      <c r="S717" s="227">
        <v>0</v>
      </c>
      <c r="T717" s="228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9" t="s">
        <v>338</v>
      </c>
      <c r="AT717" s="229" t="s">
        <v>258</v>
      </c>
      <c r="AU717" s="229" t="s">
        <v>88</v>
      </c>
      <c r="AY717" s="17" t="s">
        <v>154</v>
      </c>
      <c r="BE717" s="230">
        <f>IF(N717="základní",J717,0)</f>
        <v>0</v>
      </c>
      <c r="BF717" s="230">
        <f>IF(N717="snížená",J717,0)</f>
        <v>0</v>
      </c>
      <c r="BG717" s="230">
        <f>IF(N717="zákl. přenesená",J717,0)</f>
        <v>0</v>
      </c>
      <c r="BH717" s="230">
        <f>IF(N717="sníž. přenesená",J717,0)</f>
        <v>0</v>
      </c>
      <c r="BI717" s="230">
        <f>IF(N717="nulová",J717,0)</f>
        <v>0</v>
      </c>
      <c r="BJ717" s="17" t="s">
        <v>86</v>
      </c>
      <c r="BK717" s="230">
        <f>ROUND(I717*H717,2)</f>
        <v>0</v>
      </c>
      <c r="BL717" s="17" t="s">
        <v>246</v>
      </c>
      <c r="BM717" s="229" t="s">
        <v>991</v>
      </c>
    </row>
    <row r="718" s="2" customFormat="1" ht="24.15" customHeight="1">
      <c r="A718" s="38"/>
      <c r="B718" s="39"/>
      <c r="C718" s="218" t="s">
        <v>992</v>
      </c>
      <c r="D718" s="218" t="s">
        <v>156</v>
      </c>
      <c r="E718" s="219" t="s">
        <v>993</v>
      </c>
      <c r="F718" s="220" t="s">
        <v>994</v>
      </c>
      <c r="G718" s="221" t="s">
        <v>255</v>
      </c>
      <c r="H718" s="222">
        <v>1</v>
      </c>
      <c r="I718" s="223"/>
      <c r="J718" s="224">
        <f>ROUND(I718*H718,2)</f>
        <v>0</v>
      </c>
      <c r="K718" s="220" t="s">
        <v>160</v>
      </c>
      <c r="L718" s="44"/>
      <c r="M718" s="225" t="s">
        <v>1</v>
      </c>
      <c r="N718" s="226" t="s">
        <v>43</v>
      </c>
      <c r="O718" s="91"/>
      <c r="P718" s="227">
        <f>O718*H718</f>
        <v>0</v>
      </c>
      <c r="Q718" s="227">
        <v>0</v>
      </c>
      <c r="R718" s="227">
        <f>Q718*H718</f>
        <v>0</v>
      </c>
      <c r="S718" s="227">
        <v>0</v>
      </c>
      <c r="T718" s="228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9" t="s">
        <v>246</v>
      </c>
      <c r="AT718" s="229" t="s">
        <v>156</v>
      </c>
      <c r="AU718" s="229" t="s">
        <v>88</v>
      </c>
      <c r="AY718" s="17" t="s">
        <v>154</v>
      </c>
      <c r="BE718" s="230">
        <f>IF(N718="základní",J718,0)</f>
        <v>0</v>
      </c>
      <c r="BF718" s="230">
        <f>IF(N718="snížená",J718,0)</f>
        <v>0</v>
      </c>
      <c r="BG718" s="230">
        <f>IF(N718="zákl. přenesená",J718,0)</f>
        <v>0</v>
      </c>
      <c r="BH718" s="230">
        <f>IF(N718="sníž. přenesená",J718,0)</f>
        <v>0</v>
      </c>
      <c r="BI718" s="230">
        <f>IF(N718="nulová",J718,0)</f>
        <v>0</v>
      </c>
      <c r="BJ718" s="17" t="s">
        <v>86</v>
      </c>
      <c r="BK718" s="230">
        <f>ROUND(I718*H718,2)</f>
        <v>0</v>
      </c>
      <c r="BL718" s="17" t="s">
        <v>246</v>
      </c>
      <c r="BM718" s="229" t="s">
        <v>995</v>
      </c>
    </row>
    <row r="719" s="2" customFormat="1" ht="16.5" customHeight="1">
      <c r="A719" s="38"/>
      <c r="B719" s="39"/>
      <c r="C719" s="264" t="s">
        <v>996</v>
      </c>
      <c r="D719" s="264" t="s">
        <v>258</v>
      </c>
      <c r="E719" s="265" t="s">
        <v>997</v>
      </c>
      <c r="F719" s="266" t="s">
        <v>998</v>
      </c>
      <c r="G719" s="267" t="s">
        <v>255</v>
      </c>
      <c r="H719" s="268">
        <v>1</v>
      </c>
      <c r="I719" s="269"/>
      <c r="J719" s="270">
        <f>ROUND(I719*H719,2)</f>
        <v>0</v>
      </c>
      <c r="K719" s="266" t="s">
        <v>160</v>
      </c>
      <c r="L719" s="271"/>
      <c r="M719" s="272" t="s">
        <v>1</v>
      </c>
      <c r="N719" s="273" t="s">
        <v>43</v>
      </c>
      <c r="O719" s="91"/>
      <c r="P719" s="227">
        <f>O719*H719</f>
        <v>0</v>
      </c>
      <c r="Q719" s="227">
        <v>0.0023999999999999998</v>
      </c>
      <c r="R719" s="227">
        <f>Q719*H719</f>
        <v>0.0023999999999999998</v>
      </c>
      <c r="S719" s="227">
        <v>0</v>
      </c>
      <c r="T719" s="228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9" t="s">
        <v>338</v>
      </c>
      <c r="AT719" s="229" t="s">
        <v>258</v>
      </c>
      <c r="AU719" s="229" t="s">
        <v>88</v>
      </c>
      <c r="AY719" s="17" t="s">
        <v>154</v>
      </c>
      <c r="BE719" s="230">
        <f>IF(N719="základní",J719,0)</f>
        <v>0</v>
      </c>
      <c r="BF719" s="230">
        <f>IF(N719="snížená",J719,0)</f>
        <v>0</v>
      </c>
      <c r="BG719" s="230">
        <f>IF(N719="zákl. přenesená",J719,0)</f>
        <v>0</v>
      </c>
      <c r="BH719" s="230">
        <f>IF(N719="sníž. přenesená",J719,0)</f>
        <v>0</v>
      </c>
      <c r="BI719" s="230">
        <f>IF(N719="nulová",J719,0)</f>
        <v>0</v>
      </c>
      <c r="BJ719" s="17" t="s">
        <v>86</v>
      </c>
      <c r="BK719" s="230">
        <f>ROUND(I719*H719,2)</f>
        <v>0</v>
      </c>
      <c r="BL719" s="17" t="s">
        <v>246</v>
      </c>
      <c r="BM719" s="229" t="s">
        <v>999</v>
      </c>
    </row>
    <row r="720" s="2" customFormat="1" ht="21.75" customHeight="1">
      <c r="A720" s="38"/>
      <c r="B720" s="39"/>
      <c r="C720" s="218" t="s">
        <v>1000</v>
      </c>
      <c r="D720" s="218" t="s">
        <v>156</v>
      </c>
      <c r="E720" s="219" t="s">
        <v>1001</v>
      </c>
      <c r="F720" s="220" t="s">
        <v>1002</v>
      </c>
      <c r="G720" s="221" t="s">
        <v>255</v>
      </c>
      <c r="H720" s="222">
        <v>8</v>
      </c>
      <c r="I720" s="223"/>
      <c r="J720" s="224">
        <f>ROUND(I720*H720,2)</f>
        <v>0</v>
      </c>
      <c r="K720" s="220" t="s">
        <v>160</v>
      </c>
      <c r="L720" s="44"/>
      <c r="M720" s="225" t="s">
        <v>1</v>
      </c>
      <c r="N720" s="226" t="s">
        <v>43</v>
      </c>
      <c r="O720" s="91"/>
      <c r="P720" s="227">
        <f>O720*H720</f>
        <v>0</v>
      </c>
      <c r="Q720" s="227">
        <v>0</v>
      </c>
      <c r="R720" s="227">
        <f>Q720*H720</f>
        <v>0</v>
      </c>
      <c r="S720" s="227">
        <v>0</v>
      </c>
      <c r="T720" s="228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9" t="s">
        <v>246</v>
      </c>
      <c r="AT720" s="229" t="s">
        <v>156</v>
      </c>
      <c r="AU720" s="229" t="s">
        <v>88</v>
      </c>
      <c r="AY720" s="17" t="s">
        <v>154</v>
      </c>
      <c r="BE720" s="230">
        <f>IF(N720="základní",J720,0)</f>
        <v>0</v>
      </c>
      <c r="BF720" s="230">
        <f>IF(N720="snížená",J720,0)</f>
        <v>0</v>
      </c>
      <c r="BG720" s="230">
        <f>IF(N720="zákl. přenesená",J720,0)</f>
        <v>0</v>
      </c>
      <c r="BH720" s="230">
        <f>IF(N720="sníž. přenesená",J720,0)</f>
        <v>0</v>
      </c>
      <c r="BI720" s="230">
        <f>IF(N720="nulová",J720,0)</f>
        <v>0</v>
      </c>
      <c r="BJ720" s="17" t="s">
        <v>86</v>
      </c>
      <c r="BK720" s="230">
        <f>ROUND(I720*H720,2)</f>
        <v>0</v>
      </c>
      <c r="BL720" s="17" t="s">
        <v>246</v>
      </c>
      <c r="BM720" s="229" t="s">
        <v>1003</v>
      </c>
    </row>
    <row r="721" s="2" customFormat="1" ht="16.5" customHeight="1">
      <c r="A721" s="38"/>
      <c r="B721" s="39"/>
      <c r="C721" s="264" t="s">
        <v>1004</v>
      </c>
      <c r="D721" s="264" t="s">
        <v>258</v>
      </c>
      <c r="E721" s="265" t="s">
        <v>1005</v>
      </c>
      <c r="F721" s="266" t="s">
        <v>1006</v>
      </c>
      <c r="G721" s="267" t="s">
        <v>255</v>
      </c>
      <c r="H721" s="268">
        <v>8</v>
      </c>
      <c r="I721" s="269"/>
      <c r="J721" s="270">
        <f>ROUND(I721*H721,2)</f>
        <v>0</v>
      </c>
      <c r="K721" s="266" t="s">
        <v>160</v>
      </c>
      <c r="L721" s="271"/>
      <c r="M721" s="272" t="s">
        <v>1</v>
      </c>
      <c r="N721" s="273" t="s">
        <v>43</v>
      </c>
      <c r="O721" s="91"/>
      <c r="P721" s="227">
        <f>O721*H721</f>
        <v>0</v>
      </c>
      <c r="Q721" s="227">
        <v>0.0022000000000000001</v>
      </c>
      <c r="R721" s="227">
        <f>Q721*H721</f>
        <v>0.017600000000000001</v>
      </c>
      <c r="S721" s="227">
        <v>0</v>
      </c>
      <c r="T721" s="228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9" t="s">
        <v>338</v>
      </c>
      <c r="AT721" s="229" t="s">
        <v>258</v>
      </c>
      <c r="AU721" s="229" t="s">
        <v>88</v>
      </c>
      <c r="AY721" s="17" t="s">
        <v>154</v>
      </c>
      <c r="BE721" s="230">
        <f>IF(N721="základní",J721,0)</f>
        <v>0</v>
      </c>
      <c r="BF721" s="230">
        <f>IF(N721="snížená",J721,0)</f>
        <v>0</v>
      </c>
      <c r="BG721" s="230">
        <f>IF(N721="zákl. přenesená",J721,0)</f>
        <v>0</v>
      </c>
      <c r="BH721" s="230">
        <f>IF(N721="sníž. přenesená",J721,0)</f>
        <v>0</v>
      </c>
      <c r="BI721" s="230">
        <f>IF(N721="nulová",J721,0)</f>
        <v>0</v>
      </c>
      <c r="BJ721" s="17" t="s">
        <v>86</v>
      </c>
      <c r="BK721" s="230">
        <f>ROUND(I721*H721,2)</f>
        <v>0</v>
      </c>
      <c r="BL721" s="17" t="s">
        <v>246</v>
      </c>
      <c r="BM721" s="229" t="s">
        <v>1007</v>
      </c>
    </row>
    <row r="722" s="2" customFormat="1">
      <c r="A722" s="38"/>
      <c r="B722" s="39"/>
      <c r="C722" s="40"/>
      <c r="D722" s="233" t="s">
        <v>755</v>
      </c>
      <c r="E722" s="40"/>
      <c r="F722" s="274" t="s">
        <v>1008</v>
      </c>
      <c r="G722" s="40"/>
      <c r="H722" s="40"/>
      <c r="I722" s="275"/>
      <c r="J722" s="40"/>
      <c r="K722" s="40"/>
      <c r="L722" s="44"/>
      <c r="M722" s="276"/>
      <c r="N722" s="277"/>
      <c r="O722" s="91"/>
      <c r="P722" s="91"/>
      <c r="Q722" s="91"/>
      <c r="R722" s="91"/>
      <c r="S722" s="91"/>
      <c r="T722" s="92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17" t="s">
        <v>755</v>
      </c>
      <c r="AU722" s="17" t="s">
        <v>88</v>
      </c>
    </row>
    <row r="723" s="2" customFormat="1" ht="16.5" customHeight="1">
      <c r="A723" s="38"/>
      <c r="B723" s="39"/>
      <c r="C723" s="264" t="s">
        <v>1009</v>
      </c>
      <c r="D723" s="264" t="s">
        <v>258</v>
      </c>
      <c r="E723" s="265" t="s">
        <v>1010</v>
      </c>
      <c r="F723" s="266" t="s">
        <v>1011</v>
      </c>
      <c r="G723" s="267" t="s">
        <v>255</v>
      </c>
      <c r="H723" s="268">
        <v>8</v>
      </c>
      <c r="I723" s="269"/>
      <c r="J723" s="270">
        <f>ROUND(I723*H723,2)</f>
        <v>0</v>
      </c>
      <c r="K723" s="266" t="s">
        <v>160</v>
      </c>
      <c r="L723" s="271"/>
      <c r="M723" s="272" t="s">
        <v>1</v>
      </c>
      <c r="N723" s="273" t="s">
        <v>43</v>
      </c>
      <c r="O723" s="91"/>
      <c r="P723" s="227">
        <f>O723*H723</f>
        <v>0</v>
      </c>
      <c r="Q723" s="227">
        <v>0.00014999999999999999</v>
      </c>
      <c r="R723" s="227">
        <f>Q723*H723</f>
        <v>0.0011999999999999999</v>
      </c>
      <c r="S723" s="227">
        <v>0</v>
      </c>
      <c r="T723" s="228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9" t="s">
        <v>338</v>
      </c>
      <c r="AT723" s="229" t="s">
        <v>258</v>
      </c>
      <c r="AU723" s="229" t="s">
        <v>88</v>
      </c>
      <c r="AY723" s="17" t="s">
        <v>154</v>
      </c>
      <c r="BE723" s="230">
        <f>IF(N723="základní",J723,0)</f>
        <v>0</v>
      </c>
      <c r="BF723" s="230">
        <f>IF(N723="snížená",J723,0)</f>
        <v>0</v>
      </c>
      <c r="BG723" s="230">
        <f>IF(N723="zákl. přenesená",J723,0)</f>
        <v>0</v>
      </c>
      <c r="BH723" s="230">
        <f>IF(N723="sníž. přenesená",J723,0)</f>
        <v>0</v>
      </c>
      <c r="BI723" s="230">
        <f>IF(N723="nulová",J723,0)</f>
        <v>0</v>
      </c>
      <c r="BJ723" s="17" t="s">
        <v>86</v>
      </c>
      <c r="BK723" s="230">
        <f>ROUND(I723*H723,2)</f>
        <v>0</v>
      </c>
      <c r="BL723" s="17" t="s">
        <v>246</v>
      </c>
      <c r="BM723" s="229" t="s">
        <v>1012</v>
      </c>
    </row>
    <row r="724" s="2" customFormat="1">
      <c r="A724" s="38"/>
      <c r="B724" s="39"/>
      <c r="C724" s="40"/>
      <c r="D724" s="233" t="s">
        <v>755</v>
      </c>
      <c r="E724" s="40"/>
      <c r="F724" s="274" t="s">
        <v>1013</v>
      </c>
      <c r="G724" s="40"/>
      <c r="H724" s="40"/>
      <c r="I724" s="275"/>
      <c r="J724" s="40"/>
      <c r="K724" s="40"/>
      <c r="L724" s="44"/>
      <c r="M724" s="276"/>
      <c r="N724" s="277"/>
      <c r="O724" s="91"/>
      <c r="P724" s="91"/>
      <c r="Q724" s="91"/>
      <c r="R724" s="91"/>
      <c r="S724" s="91"/>
      <c r="T724" s="92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755</v>
      </c>
      <c r="AU724" s="17" t="s">
        <v>88</v>
      </c>
    </row>
    <row r="725" s="2" customFormat="1" ht="16.5" customHeight="1">
      <c r="A725" s="38"/>
      <c r="B725" s="39"/>
      <c r="C725" s="264" t="s">
        <v>1014</v>
      </c>
      <c r="D725" s="264" t="s">
        <v>258</v>
      </c>
      <c r="E725" s="265" t="s">
        <v>1015</v>
      </c>
      <c r="F725" s="266" t="s">
        <v>1016</v>
      </c>
      <c r="G725" s="267" t="s">
        <v>255</v>
      </c>
      <c r="H725" s="268">
        <v>8</v>
      </c>
      <c r="I725" s="269"/>
      <c r="J725" s="270">
        <f>ROUND(I725*H725,2)</f>
        <v>0</v>
      </c>
      <c r="K725" s="266" t="s">
        <v>160</v>
      </c>
      <c r="L725" s="271"/>
      <c r="M725" s="272" t="s">
        <v>1</v>
      </c>
      <c r="N725" s="273" t="s">
        <v>43</v>
      </c>
      <c r="O725" s="91"/>
      <c r="P725" s="227">
        <f>O725*H725</f>
        <v>0</v>
      </c>
      <c r="Q725" s="227">
        <v>0.00014999999999999999</v>
      </c>
      <c r="R725" s="227">
        <f>Q725*H725</f>
        <v>0.0011999999999999999</v>
      </c>
      <c r="S725" s="227">
        <v>0</v>
      </c>
      <c r="T725" s="228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9" t="s">
        <v>338</v>
      </c>
      <c r="AT725" s="229" t="s">
        <v>258</v>
      </c>
      <c r="AU725" s="229" t="s">
        <v>88</v>
      </c>
      <c r="AY725" s="17" t="s">
        <v>154</v>
      </c>
      <c r="BE725" s="230">
        <f>IF(N725="základní",J725,0)</f>
        <v>0</v>
      </c>
      <c r="BF725" s="230">
        <f>IF(N725="snížená",J725,0)</f>
        <v>0</v>
      </c>
      <c r="BG725" s="230">
        <f>IF(N725="zákl. přenesená",J725,0)</f>
        <v>0</v>
      </c>
      <c r="BH725" s="230">
        <f>IF(N725="sníž. přenesená",J725,0)</f>
        <v>0</v>
      </c>
      <c r="BI725" s="230">
        <f>IF(N725="nulová",J725,0)</f>
        <v>0</v>
      </c>
      <c r="BJ725" s="17" t="s">
        <v>86</v>
      </c>
      <c r="BK725" s="230">
        <f>ROUND(I725*H725,2)</f>
        <v>0</v>
      </c>
      <c r="BL725" s="17" t="s">
        <v>246</v>
      </c>
      <c r="BM725" s="229" t="s">
        <v>1017</v>
      </c>
    </row>
    <row r="726" s="2" customFormat="1" ht="16.5" customHeight="1">
      <c r="A726" s="38"/>
      <c r="B726" s="39"/>
      <c r="C726" s="218" t="s">
        <v>1018</v>
      </c>
      <c r="D726" s="218" t="s">
        <v>156</v>
      </c>
      <c r="E726" s="219" t="s">
        <v>1019</v>
      </c>
      <c r="F726" s="220" t="s">
        <v>1020</v>
      </c>
      <c r="G726" s="221" t="s">
        <v>255</v>
      </c>
      <c r="H726" s="222">
        <v>4</v>
      </c>
      <c r="I726" s="223"/>
      <c r="J726" s="224">
        <f>ROUND(I726*H726,2)</f>
        <v>0</v>
      </c>
      <c r="K726" s="220" t="s">
        <v>950</v>
      </c>
      <c r="L726" s="44"/>
      <c r="M726" s="225" t="s">
        <v>1</v>
      </c>
      <c r="N726" s="226" t="s">
        <v>43</v>
      </c>
      <c r="O726" s="91"/>
      <c r="P726" s="227">
        <f>O726*H726</f>
        <v>0</v>
      </c>
      <c r="Q726" s="227">
        <v>0.02</v>
      </c>
      <c r="R726" s="227">
        <f>Q726*H726</f>
        <v>0.080000000000000002</v>
      </c>
      <c r="S726" s="227">
        <v>0</v>
      </c>
      <c r="T726" s="228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9" t="s">
        <v>246</v>
      </c>
      <c r="AT726" s="229" t="s">
        <v>156</v>
      </c>
      <c r="AU726" s="229" t="s">
        <v>88</v>
      </c>
      <c r="AY726" s="17" t="s">
        <v>154</v>
      </c>
      <c r="BE726" s="230">
        <f>IF(N726="základní",J726,0)</f>
        <v>0</v>
      </c>
      <c r="BF726" s="230">
        <f>IF(N726="snížená",J726,0)</f>
        <v>0</v>
      </c>
      <c r="BG726" s="230">
        <f>IF(N726="zákl. přenesená",J726,0)</f>
        <v>0</v>
      </c>
      <c r="BH726" s="230">
        <f>IF(N726="sníž. přenesená",J726,0)</f>
        <v>0</v>
      </c>
      <c r="BI726" s="230">
        <f>IF(N726="nulová",J726,0)</f>
        <v>0</v>
      </c>
      <c r="BJ726" s="17" t="s">
        <v>86</v>
      </c>
      <c r="BK726" s="230">
        <f>ROUND(I726*H726,2)</f>
        <v>0</v>
      </c>
      <c r="BL726" s="17" t="s">
        <v>246</v>
      </c>
      <c r="BM726" s="229" t="s">
        <v>1021</v>
      </c>
    </row>
    <row r="727" s="2" customFormat="1" ht="24.15" customHeight="1">
      <c r="A727" s="38"/>
      <c r="B727" s="39"/>
      <c r="C727" s="218" t="s">
        <v>1022</v>
      </c>
      <c r="D727" s="218" t="s">
        <v>156</v>
      </c>
      <c r="E727" s="219" t="s">
        <v>1023</v>
      </c>
      <c r="F727" s="220" t="s">
        <v>1024</v>
      </c>
      <c r="G727" s="221" t="s">
        <v>255</v>
      </c>
      <c r="H727" s="222">
        <v>1</v>
      </c>
      <c r="I727" s="223"/>
      <c r="J727" s="224">
        <f>ROUND(I727*H727,2)</f>
        <v>0</v>
      </c>
      <c r="K727" s="220" t="s">
        <v>950</v>
      </c>
      <c r="L727" s="44"/>
      <c r="M727" s="225" t="s">
        <v>1</v>
      </c>
      <c r="N727" s="226" t="s">
        <v>43</v>
      </c>
      <c r="O727" s="91"/>
      <c r="P727" s="227">
        <f>O727*H727</f>
        <v>0</v>
      </c>
      <c r="Q727" s="227">
        <v>0</v>
      </c>
      <c r="R727" s="227">
        <f>Q727*H727</f>
        <v>0</v>
      </c>
      <c r="S727" s="227">
        <v>0.10000000000000001</v>
      </c>
      <c r="T727" s="228">
        <f>S727*H727</f>
        <v>0.10000000000000001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9" t="s">
        <v>246</v>
      </c>
      <c r="AT727" s="229" t="s">
        <v>156</v>
      </c>
      <c r="AU727" s="229" t="s">
        <v>88</v>
      </c>
      <c r="AY727" s="17" t="s">
        <v>154</v>
      </c>
      <c r="BE727" s="230">
        <f>IF(N727="základní",J727,0)</f>
        <v>0</v>
      </c>
      <c r="BF727" s="230">
        <f>IF(N727="snížená",J727,0)</f>
        <v>0</v>
      </c>
      <c r="BG727" s="230">
        <f>IF(N727="zákl. přenesená",J727,0)</f>
        <v>0</v>
      </c>
      <c r="BH727" s="230">
        <f>IF(N727="sníž. přenesená",J727,0)</f>
        <v>0</v>
      </c>
      <c r="BI727" s="230">
        <f>IF(N727="nulová",J727,0)</f>
        <v>0</v>
      </c>
      <c r="BJ727" s="17" t="s">
        <v>86</v>
      </c>
      <c r="BK727" s="230">
        <f>ROUND(I727*H727,2)</f>
        <v>0</v>
      </c>
      <c r="BL727" s="17" t="s">
        <v>246</v>
      </c>
      <c r="BM727" s="229" t="s">
        <v>1025</v>
      </c>
    </row>
    <row r="728" s="2" customFormat="1" ht="24.15" customHeight="1">
      <c r="A728" s="38"/>
      <c r="B728" s="39"/>
      <c r="C728" s="218" t="s">
        <v>1026</v>
      </c>
      <c r="D728" s="218" t="s">
        <v>156</v>
      </c>
      <c r="E728" s="219" t="s">
        <v>1027</v>
      </c>
      <c r="F728" s="220" t="s">
        <v>1028</v>
      </c>
      <c r="G728" s="221" t="s">
        <v>255</v>
      </c>
      <c r="H728" s="222">
        <v>1</v>
      </c>
      <c r="I728" s="223"/>
      <c r="J728" s="224">
        <f>ROUND(I728*H728,2)</f>
        <v>0</v>
      </c>
      <c r="K728" s="220" t="s">
        <v>950</v>
      </c>
      <c r="L728" s="44"/>
      <c r="M728" s="225" t="s">
        <v>1</v>
      </c>
      <c r="N728" s="226" t="s">
        <v>43</v>
      </c>
      <c r="O728" s="91"/>
      <c r="P728" s="227">
        <f>O728*H728</f>
        <v>0</v>
      </c>
      <c r="Q728" s="227">
        <v>0</v>
      </c>
      <c r="R728" s="227">
        <f>Q728*H728</f>
        <v>0</v>
      </c>
      <c r="S728" s="227">
        <v>0.10000000000000001</v>
      </c>
      <c r="T728" s="228">
        <f>S728*H728</f>
        <v>0.10000000000000001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9" t="s">
        <v>246</v>
      </c>
      <c r="AT728" s="229" t="s">
        <v>156</v>
      </c>
      <c r="AU728" s="229" t="s">
        <v>88</v>
      </c>
      <c r="AY728" s="17" t="s">
        <v>154</v>
      </c>
      <c r="BE728" s="230">
        <f>IF(N728="základní",J728,0)</f>
        <v>0</v>
      </c>
      <c r="BF728" s="230">
        <f>IF(N728="snížená",J728,0)</f>
        <v>0</v>
      </c>
      <c r="BG728" s="230">
        <f>IF(N728="zákl. přenesená",J728,0)</f>
        <v>0</v>
      </c>
      <c r="BH728" s="230">
        <f>IF(N728="sníž. přenesená",J728,0)</f>
        <v>0</v>
      </c>
      <c r="BI728" s="230">
        <f>IF(N728="nulová",J728,0)</f>
        <v>0</v>
      </c>
      <c r="BJ728" s="17" t="s">
        <v>86</v>
      </c>
      <c r="BK728" s="230">
        <f>ROUND(I728*H728,2)</f>
        <v>0</v>
      </c>
      <c r="BL728" s="17" t="s">
        <v>246</v>
      </c>
      <c r="BM728" s="229" t="s">
        <v>1029</v>
      </c>
    </row>
    <row r="729" s="2" customFormat="1" ht="37.8" customHeight="1">
      <c r="A729" s="38"/>
      <c r="B729" s="39"/>
      <c r="C729" s="218" t="s">
        <v>1030</v>
      </c>
      <c r="D729" s="218" t="s">
        <v>156</v>
      </c>
      <c r="E729" s="219" t="s">
        <v>1031</v>
      </c>
      <c r="F729" s="220" t="s">
        <v>1032</v>
      </c>
      <c r="G729" s="221" t="s">
        <v>505</v>
      </c>
      <c r="H729" s="222">
        <v>1</v>
      </c>
      <c r="I729" s="223"/>
      <c r="J729" s="224">
        <f>ROUND(I729*H729,2)</f>
        <v>0</v>
      </c>
      <c r="K729" s="220" t="s">
        <v>950</v>
      </c>
      <c r="L729" s="44"/>
      <c r="M729" s="225" t="s">
        <v>1</v>
      </c>
      <c r="N729" s="226" t="s">
        <v>43</v>
      </c>
      <c r="O729" s="91"/>
      <c r="P729" s="227">
        <f>O729*H729</f>
        <v>0</v>
      </c>
      <c r="Q729" s="227">
        <v>0</v>
      </c>
      <c r="R729" s="227">
        <f>Q729*H729</f>
        <v>0</v>
      </c>
      <c r="S729" s="227">
        <v>0</v>
      </c>
      <c r="T729" s="228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9" t="s">
        <v>246</v>
      </c>
      <c r="AT729" s="229" t="s">
        <v>156</v>
      </c>
      <c r="AU729" s="229" t="s">
        <v>88</v>
      </c>
      <c r="AY729" s="17" t="s">
        <v>154</v>
      </c>
      <c r="BE729" s="230">
        <f>IF(N729="základní",J729,0)</f>
        <v>0</v>
      </c>
      <c r="BF729" s="230">
        <f>IF(N729="snížená",J729,0)</f>
        <v>0</v>
      </c>
      <c r="BG729" s="230">
        <f>IF(N729="zákl. přenesená",J729,0)</f>
        <v>0</v>
      </c>
      <c r="BH729" s="230">
        <f>IF(N729="sníž. přenesená",J729,0)</f>
        <v>0</v>
      </c>
      <c r="BI729" s="230">
        <f>IF(N729="nulová",J729,0)</f>
        <v>0</v>
      </c>
      <c r="BJ729" s="17" t="s">
        <v>86</v>
      </c>
      <c r="BK729" s="230">
        <f>ROUND(I729*H729,2)</f>
        <v>0</v>
      </c>
      <c r="BL729" s="17" t="s">
        <v>246</v>
      </c>
      <c r="BM729" s="229" t="s">
        <v>1033</v>
      </c>
    </row>
    <row r="730" s="2" customFormat="1" ht="24.15" customHeight="1">
      <c r="A730" s="38"/>
      <c r="B730" s="39"/>
      <c r="C730" s="218" t="s">
        <v>1034</v>
      </c>
      <c r="D730" s="218" t="s">
        <v>156</v>
      </c>
      <c r="E730" s="219" t="s">
        <v>1035</v>
      </c>
      <c r="F730" s="220" t="s">
        <v>1036</v>
      </c>
      <c r="G730" s="221" t="s">
        <v>180</v>
      </c>
      <c r="H730" s="222">
        <v>2.117</v>
      </c>
      <c r="I730" s="223"/>
      <c r="J730" s="224">
        <f>ROUND(I730*H730,2)</f>
        <v>0</v>
      </c>
      <c r="K730" s="220" t="s">
        <v>160</v>
      </c>
      <c r="L730" s="44"/>
      <c r="M730" s="225" t="s">
        <v>1</v>
      </c>
      <c r="N730" s="226" t="s">
        <v>43</v>
      </c>
      <c r="O730" s="91"/>
      <c r="P730" s="227">
        <f>O730*H730</f>
        <v>0</v>
      </c>
      <c r="Q730" s="227">
        <v>0</v>
      </c>
      <c r="R730" s="227">
        <f>Q730*H730</f>
        <v>0</v>
      </c>
      <c r="S730" s="227">
        <v>0</v>
      </c>
      <c r="T730" s="228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9" t="s">
        <v>246</v>
      </c>
      <c r="AT730" s="229" t="s">
        <v>156</v>
      </c>
      <c r="AU730" s="229" t="s">
        <v>88</v>
      </c>
      <c r="AY730" s="17" t="s">
        <v>154</v>
      </c>
      <c r="BE730" s="230">
        <f>IF(N730="základní",J730,0)</f>
        <v>0</v>
      </c>
      <c r="BF730" s="230">
        <f>IF(N730="snížená",J730,0)</f>
        <v>0</v>
      </c>
      <c r="BG730" s="230">
        <f>IF(N730="zákl. přenesená",J730,0)</f>
        <v>0</v>
      </c>
      <c r="BH730" s="230">
        <f>IF(N730="sníž. přenesená",J730,0)</f>
        <v>0</v>
      </c>
      <c r="BI730" s="230">
        <f>IF(N730="nulová",J730,0)</f>
        <v>0</v>
      </c>
      <c r="BJ730" s="17" t="s">
        <v>86</v>
      </c>
      <c r="BK730" s="230">
        <f>ROUND(I730*H730,2)</f>
        <v>0</v>
      </c>
      <c r="BL730" s="17" t="s">
        <v>246</v>
      </c>
      <c r="BM730" s="229" t="s">
        <v>1037</v>
      </c>
    </row>
    <row r="731" s="12" customFormat="1" ht="22.8" customHeight="1">
      <c r="A731" s="12"/>
      <c r="B731" s="202"/>
      <c r="C731" s="203"/>
      <c r="D731" s="204" t="s">
        <v>77</v>
      </c>
      <c r="E731" s="216" t="s">
        <v>1038</v>
      </c>
      <c r="F731" s="216" t="s">
        <v>1039</v>
      </c>
      <c r="G731" s="203"/>
      <c r="H731" s="203"/>
      <c r="I731" s="206"/>
      <c r="J731" s="217">
        <f>BK731</f>
        <v>0</v>
      </c>
      <c r="K731" s="203"/>
      <c r="L731" s="208"/>
      <c r="M731" s="209"/>
      <c r="N731" s="210"/>
      <c r="O731" s="210"/>
      <c r="P731" s="211">
        <f>SUM(P732:P750)</f>
        <v>0</v>
      </c>
      <c r="Q731" s="210"/>
      <c r="R731" s="211">
        <f>SUM(R732:R750)</f>
        <v>0.16067253500000001</v>
      </c>
      <c r="S731" s="210"/>
      <c r="T731" s="212">
        <f>SUM(T732:T750)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213" t="s">
        <v>88</v>
      </c>
      <c r="AT731" s="214" t="s">
        <v>77</v>
      </c>
      <c r="AU731" s="214" t="s">
        <v>86</v>
      </c>
      <c r="AY731" s="213" t="s">
        <v>154</v>
      </c>
      <c r="BK731" s="215">
        <f>SUM(BK732:BK750)</f>
        <v>0</v>
      </c>
    </row>
    <row r="732" s="2" customFormat="1" ht="24.15" customHeight="1">
      <c r="A732" s="38"/>
      <c r="B732" s="39"/>
      <c r="C732" s="218" t="s">
        <v>1040</v>
      </c>
      <c r="D732" s="218" t="s">
        <v>156</v>
      </c>
      <c r="E732" s="219" t="s">
        <v>1041</v>
      </c>
      <c r="F732" s="220" t="s">
        <v>1042</v>
      </c>
      <c r="G732" s="221" t="s">
        <v>387</v>
      </c>
      <c r="H732" s="222">
        <v>2</v>
      </c>
      <c r="I732" s="223"/>
      <c r="J732" s="224">
        <f>ROUND(I732*H732,2)</f>
        <v>0</v>
      </c>
      <c r="K732" s="220" t="s">
        <v>160</v>
      </c>
      <c r="L732" s="44"/>
      <c r="M732" s="225" t="s">
        <v>1</v>
      </c>
      <c r="N732" s="226" t="s">
        <v>43</v>
      </c>
      <c r="O732" s="91"/>
      <c r="P732" s="227">
        <f>O732*H732</f>
        <v>0</v>
      </c>
      <c r="Q732" s="227">
        <v>6.0000000000000002E-05</v>
      </c>
      <c r="R732" s="227">
        <f>Q732*H732</f>
        <v>0.00012</v>
      </c>
      <c r="S732" s="227">
        <v>0</v>
      </c>
      <c r="T732" s="228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9" t="s">
        <v>246</v>
      </c>
      <c r="AT732" s="229" t="s">
        <v>156</v>
      </c>
      <c r="AU732" s="229" t="s">
        <v>88</v>
      </c>
      <c r="AY732" s="17" t="s">
        <v>154</v>
      </c>
      <c r="BE732" s="230">
        <f>IF(N732="základní",J732,0)</f>
        <v>0</v>
      </c>
      <c r="BF732" s="230">
        <f>IF(N732="snížená",J732,0)</f>
        <v>0</v>
      </c>
      <c r="BG732" s="230">
        <f>IF(N732="zákl. přenesená",J732,0)</f>
        <v>0</v>
      </c>
      <c r="BH732" s="230">
        <f>IF(N732="sníž. přenesená",J732,0)</f>
        <v>0</v>
      </c>
      <c r="BI732" s="230">
        <f>IF(N732="nulová",J732,0)</f>
        <v>0</v>
      </c>
      <c r="BJ732" s="17" t="s">
        <v>86</v>
      </c>
      <c r="BK732" s="230">
        <f>ROUND(I732*H732,2)</f>
        <v>0</v>
      </c>
      <c r="BL732" s="17" t="s">
        <v>246</v>
      </c>
      <c r="BM732" s="229" t="s">
        <v>1043</v>
      </c>
    </row>
    <row r="733" s="2" customFormat="1" ht="16.5" customHeight="1">
      <c r="A733" s="38"/>
      <c r="B733" s="39"/>
      <c r="C733" s="264" t="s">
        <v>1044</v>
      </c>
      <c r="D733" s="264" t="s">
        <v>258</v>
      </c>
      <c r="E733" s="265" t="s">
        <v>1045</v>
      </c>
      <c r="F733" s="266" t="s">
        <v>1046</v>
      </c>
      <c r="G733" s="267" t="s">
        <v>255</v>
      </c>
      <c r="H733" s="268">
        <v>1</v>
      </c>
      <c r="I733" s="269"/>
      <c r="J733" s="270">
        <f>ROUND(I733*H733,2)</f>
        <v>0</v>
      </c>
      <c r="K733" s="266" t="s">
        <v>950</v>
      </c>
      <c r="L733" s="271"/>
      <c r="M733" s="272" t="s">
        <v>1</v>
      </c>
      <c r="N733" s="273" t="s">
        <v>43</v>
      </c>
      <c r="O733" s="91"/>
      <c r="P733" s="227">
        <f>O733*H733</f>
        <v>0</v>
      </c>
      <c r="Q733" s="227">
        <v>0.10000000000000001</v>
      </c>
      <c r="R733" s="227">
        <f>Q733*H733</f>
        <v>0.10000000000000001</v>
      </c>
      <c r="S733" s="227">
        <v>0</v>
      </c>
      <c r="T733" s="228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9" t="s">
        <v>338</v>
      </c>
      <c r="AT733" s="229" t="s">
        <v>258</v>
      </c>
      <c r="AU733" s="229" t="s">
        <v>88</v>
      </c>
      <c r="AY733" s="17" t="s">
        <v>154</v>
      </c>
      <c r="BE733" s="230">
        <f>IF(N733="základní",J733,0)</f>
        <v>0</v>
      </c>
      <c r="BF733" s="230">
        <f>IF(N733="snížená",J733,0)</f>
        <v>0</v>
      </c>
      <c r="BG733" s="230">
        <f>IF(N733="zákl. přenesená",J733,0)</f>
        <v>0</v>
      </c>
      <c r="BH733" s="230">
        <f>IF(N733="sníž. přenesená",J733,0)</f>
        <v>0</v>
      </c>
      <c r="BI733" s="230">
        <f>IF(N733="nulová",J733,0)</f>
        <v>0</v>
      </c>
      <c r="BJ733" s="17" t="s">
        <v>86</v>
      </c>
      <c r="BK733" s="230">
        <f>ROUND(I733*H733,2)</f>
        <v>0</v>
      </c>
      <c r="BL733" s="17" t="s">
        <v>246</v>
      </c>
      <c r="BM733" s="229" t="s">
        <v>1047</v>
      </c>
    </row>
    <row r="734" s="2" customFormat="1" ht="24.15" customHeight="1">
      <c r="A734" s="38"/>
      <c r="B734" s="39"/>
      <c r="C734" s="218" t="s">
        <v>1048</v>
      </c>
      <c r="D734" s="218" t="s">
        <v>156</v>
      </c>
      <c r="E734" s="219" t="s">
        <v>1049</v>
      </c>
      <c r="F734" s="220" t="s">
        <v>1050</v>
      </c>
      <c r="G734" s="221" t="s">
        <v>387</v>
      </c>
      <c r="H734" s="222">
        <v>6</v>
      </c>
      <c r="I734" s="223"/>
      <c r="J734" s="224">
        <f>ROUND(I734*H734,2)</f>
        <v>0</v>
      </c>
      <c r="K734" s="220" t="s">
        <v>160</v>
      </c>
      <c r="L734" s="44"/>
      <c r="M734" s="225" t="s">
        <v>1</v>
      </c>
      <c r="N734" s="226" t="s">
        <v>43</v>
      </c>
      <c r="O734" s="91"/>
      <c r="P734" s="227">
        <f>O734*H734</f>
        <v>0</v>
      </c>
      <c r="Q734" s="227">
        <v>0.00016919999999999999</v>
      </c>
      <c r="R734" s="227">
        <f>Q734*H734</f>
        <v>0.0010152</v>
      </c>
      <c r="S734" s="227">
        <v>0</v>
      </c>
      <c r="T734" s="228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9" t="s">
        <v>246</v>
      </c>
      <c r="AT734" s="229" t="s">
        <v>156</v>
      </c>
      <c r="AU734" s="229" t="s">
        <v>88</v>
      </c>
      <c r="AY734" s="17" t="s">
        <v>154</v>
      </c>
      <c r="BE734" s="230">
        <f>IF(N734="základní",J734,0)</f>
        <v>0</v>
      </c>
      <c r="BF734" s="230">
        <f>IF(N734="snížená",J734,0)</f>
        <v>0</v>
      </c>
      <c r="BG734" s="230">
        <f>IF(N734="zákl. přenesená",J734,0)</f>
        <v>0</v>
      </c>
      <c r="BH734" s="230">
        <f>IF(N734="sníž. přenesená",J734,0)</f>
        <v>0</v>
      </c>
      <c r="BI734" s="230">
        <f>IF(N734="nulová",J734,0)</f>
        <v>0</v>
      </c>
      <c r="BJ734" s="17" t="s">
        <v>86</v>
      </c>
      <c r="BK734" s="230">
        <f>ROUND(I734*H734,2)</f>
        <v>0</v>
      </c>
      <c r="BL734" s="17" t="s">
        <v>246</v>
      </c>
      <c r="BM734" s="229" t="s">
        <v>1051</v>
      </c>
    </row>
    <row r="735" s="2" customFormat="1" ht="16.5" customHeight="1">
      <c r="A735" s="38"/>
      <c r="B735" s="39"/>
      <c r="C735" s="264" t="s">
        <v>1052</v>
      </c>
      <c r="D735" s="264" t="s">
        <v>258</v>
      </c>
      <c r="E735" s="265" t="s">
        <v>1053</v>
      </c>
      <c r="F735" s="266" t="s">
        <v>1054</v>
      </c>
      <c r="G735" s="267" t="s">
        <v>255</v>
      </c>
      <c r="H735" s="268">
        <v>1</v>
      </c>
      <c r="I735" s="269"/>
      <c r="J735" s="270">
        <f>ROUND(I735*H735,2)</f>
        <v>0</v>
      </c>
      <c r="K735" s="266" t="s">
        <v>950</v>
      </c>
      <c r="L735" s="271"/>
      <c r="M735" s="272" t="s">
        <v>1</v>
      </c>
      <c r="N735" s="273" t="s">
        <v>43</v>
      </c>
      <c r="O735" s="91"/>
      <c r="P735" s="227">
        <f>O735*H735</f>
        <v>0</v>
      </c>
      <c r="Q735" s="227">
        <v>0.050000000000000003</v>
      </c>
      <c r="R735" s="227">
        <f>Q735*H735</f>
        <v>0.050000000000000003</v>
      </c>
      <c r="S735" s="227">
        <v>0</v>
      </c>
      <c r="T735" s="228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9" t="s">
        <v>338</v>
      </c>
      <c r="AT735" s="229" t="s">
        <v>258</v>
      </c>
      <c r="AU735" s="229" t="s">
        <v>88</v>
      </c>
      <c r="AY735" s="17" t="s">
        <v>154</v>
      </c>
      <c r="BE735" s="230">
        <f>IF(N735="základní",J735,0)</f>
        <v>0</v>
      </c>
      <c r="BF735" s="230">
        <f>IF(N735="snížená",J735,0)</f>
        <v>0</v>
      </c>
      <c r="BG735" s="230">
        <f>IF(N735="zákl. přenesená",J735,0)</f>
        <v>0</v>
      </c>
      <c r="BH735" s="230">
        <f>IF(N735="sníž. přenesená",J735,0)</f>
        <v>0</v>
      </c>
      <c r="BI735" s="230">
        <f>IF(N735="nulová",J735,0)</f>
        <v>0</v>
      </c>
      <c r="BJ735" s="17" t="s">
        <v>86</v>
      </c>
      <c r="BK735" s="230">
        <f>ROUND(I735*H735,2)</f>
        <v>0</v>
      </c>
      <c r="BL735" s="17" t="s">
        <v>246</v>
      </c>
      <c r="BM735" s="229" t="s">
        <v>1055</v>
      </c>
    </row>
    <row r="736" s="2" customFormat="1" ht="24.15" customHeight="1">
      <c r="A736" s="38"/>
      <c r="B736" s="39"/>
      <c r="C736" s="218" t="s">
        <v>1056</v>
      </c>
      <c r="D736" s="218" t="s">
        <v>156</v>
      </c>
      <c r="E736" s="219" t="s">
        <v>1057</v>
      </c>
      <c r="F736" s="220" t="s">
        <v>1058</v>
      </c>
      <c r="G736" s="221" t="s">
        <v>255</v>
      </c>
      <c r="H736" s="222">
        <v>1.5</v>
      </c>
      <c r="I736" s="223"/>
      <c r="J736" s="224">
        <f>ROUND(I736*H736,2)</f>
        <v>0</v>
      </c>
      <c r="K736" s="220" t="s">
        <v>160</v>
      </c>
      <c r="L736" s="44"/>
      <c r="M736" s="225" t="s">
        <v>1</v>
      </c>
      <c r="N736" s="226" t="s">
        <v>43</v>
      </c>
      <c r="O736" s="91"/>
      <c r="P736" s="227">
        <f>O736*H736</f>
        <v>0</v>
      </c>
      <c r="Q736" s="227">
        <v>0</v>
      </c>
      <c r="R736" s="227">
        <f>Q736*H736</f>
        <v>0</v>
      </c>
      <c r="S736" s="227">
        <v>0</v>
      </c>
      <c r="T736" s="228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9" t="s">
        <v>246</v>
      </c>
      <c r="AT736" s="229" t="s">
        <v>156</v>
      </c>
      <c r="AU736" s="229" t="s">
        <v>88</v>
      </c>
      <c r="AY736" s="17" t="s">
        <v>154</v>
      </c>
      <c r="BE736" s="230">
        <f>IF(N736="základní",J736,0)</f>
        <v>0</v>
      </c>
      <c r="BF736" s="230">
        <f>IF(N736="snížená",J736,0)</f>
        <v>0</v>
      </c>
      <c r="BG736" s="230">
        <f>IF(N736="zákl. přenesená",J736,0)</f>
        <v>0</v>
      </c>
      <c r="BH736" s="230">
        <f>IF(N736="sníž. přenesená",J736,0)</f>
        <v>0</v>
      </c>
      <c r="BI736" s="230">
        <f>IF(N736="nulová",J736,0)</f>
        <v>0</v>
      </c>
      <c r="BJ736" s="17" t="s">
        <v>86</v>
      </c>
      <c r="BK736" s="230">
        <f>ROUND(I736*H736,2)</f>
        <v>0</v>
      </c>
      <c r="BL736" s="17" t="s">
        <v>246</v>
      </c>
      <c r="BM736" s="229" t="s">
        <v>1059</v>
      </c>
    </row>
    <row r="737" s="2" customFormat="1">
      <c r="A737" s="38"/>
      <c r="B737" s="39"/>
      <c r="C737" s="40"/>
      <c r="D737" s="233" t="s">
        <v>755</v>
      </c>
      <c r="E737" s="40"/>
      <c r="F737" s="274" t="s">
        <v>1060</v>
      </c>
      <c r="G737" s="40"/>
      <c r="H737" s="40"/>
      <c r="I737" s="275"/>
      <c r="J737" s="40"/>
      <c r="K737" s="40"/>
      <c r="L737" s="44"/>
      <c r="M737" s="276"/>
      <c r="N737" s="277"/>
      <c r="O737" s="91"/>
      <c r="P737" s="91"/>
      <c r="Q737" s="91"/>
      <c r="R737" s="91"/>
      <c r="S737" s="91"/>
      <c r="T737" s="92"/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T737" s="17" t="s">
        <v>755</v>
      </c>
      <c r="AU737" s="17" t="s">
        <v>88</v>
      </c>
    </row>
    <row r="738" s="2" customFormat="1" ht="24.15" customHeight="1">
      <c r="A738" s="38"/>
      <c r="B738" s="39"/>
      <c r="C738" s="264" t="s">
        <v>1061</v>
      </c>
      <c r="D738" s="264" t="s">
        <v>258</v>
      </c>
      <c r="E738" s="265" t="s">
        <v>1062</v>
      </c>
      <c r="F738" s="266" t="s">
        <v>1063</v>
      </c>
      <c r="G738" s="267" t="s">
        <v>255</v>
      </c>
      <c r="H738" s="268">
        <v>1</v>
      </c>
      <c r="I738" s="269"/>
      <c r="J738" s="270">
        <f>ROUND(I738*H738,2)</f>
        <v>0</v>
      </c>
      <c r="K738" s="266" t="s">
        <v>950</v>
      </c>
      <c r="L738" s="271"/>
      <c r="M738" s="272" t="s">
        <v>1</v>
      </c>
      <c r="N738" s="273" t="s">
        <v>43</v>
      </c>
      <c r="O738" s="91"/>
      <c r="P738" s="227">
        <f>O738*H738</f>
        <v>0</v>
      </c>
      <c r="Q738" s="227">
        <v>0</v>
      </c>
      <c r="R738" s="227">
        <f>Q738*H738</f>
        <v>0</v>
      </c>
      <c r="S738" s="227">
        <v>0</v>
      </c>
      <c r="T738" s="228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9" t="s">
        <v>338</v>
      </c>
      <c r="AT738" s="229" t="s">
        <v>258</v>
      </c>
      <c r="AU738" s="229" t="s">
        <v>88</v>
      </c>
      <c r="AY738" s="17" t="s">
        <v>154</v>
      </c>
      <c r="BE738" s="230">
        <f>IF(N738="základní",J738,0)</f>
        <v>0</v>
      </c>
      <c r="BF738" s="230">
        <f>IF(N738="snížená",J738,0)</f>
        <v>0</v>
      </c>
      <c r="BG738" s="230">
        <f>IF(N738="zákl. přenesená",J738,0)</f>
        <v>0</v>
      </c>
      <c r="BH738" s="230">
        <f>IF(N738="sníž. přenesená",J738,0)</f>
        <v>0</v>
      </c>
      <c r="BI738" s="230">
        <f>IF(N738="nulová",J738,0)</f>
        <v>0</v>
      </c>
      <c r="BJ738" s="17" t="s">
        <v>86</v>
      </c>
      <c r="BK738" s="230">
        <f>ROUND(I738*H738,2)</f>
        <v>0</v>
      </c>
      <c r="BL738" s="17" t="s">
        <v>246</v>
      </c>
      <c r="BM738" s="229" t="s">
        <v>1064</v>
      </c>
    </row>
    <row r="739" s="2" customFormat="1" ht="24.15" customHeight="1">
      <c r="A739" s="38"/>
      <c r="B739" s="39"/>
      <c r="C739" s="218" t="s">
        <v>1065</v>
      </c>
      <c r="D739" s="218" t="s">
        <v>156</v>
      </c>
      <c r="E739" s="219" t="s">
        <v>1066</v>
      </c>
      <c r="F739" s="220" t="s">
        <v>1067</v>
      </c>
      <c r="G739" s="221" t="s">
        <v>387</v>
      </c>
      <c r="H739" s="222">
        <v>5</v>
      </c>
      <c r="I739" s="223"/>
      <c r="J739" s="224">
        <f>ROUND(I739*H739,2)</f>
        <v>0</v>
      </c>
      <c r="K739" s="220" t="s">
        <v>160</v>
      </c>
      <c r="L739" s="44"/>
      <c r="M739" s="225" t="s">
        <v>1</v>
      </c>
      <c r="N739" s="226" t="s">
        <v>43</v>
      </c>
      <c r="O739" s="91"/>
      <c r="P739" s="227">
        <f>O739*H739</f>
        <v>0</v>
      </c>
      <c r="Q739" s="227">
        <v>0</v>
      </c>
      <c r="R739" s="227">
        <f>Q739*H739</f>
        <v>0</v>
      </c>
      <c r="S739" s="227">
        <v>0</v>
      </c>
      <c r="T739" s="228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9" t="s">
        <v>246</v>
      </c>
      <c r="AT739" s="229" t="s">
        <v>156</v>
      </c>
      <c r="AU739" s="229" t="s">
        <v>88</v>
      </c>
      <c r="AY739" s="17" t="s">
        <v>154</v>
      </c>
      <c r="BE739" s="230">
        <f>IF(N739="základní",J739,0)</f>
        <v>0</v>
      </c>
      <c r="BF739" s="230">
        <f>IF(N739="snížená",J739,0)</f>
        <v>0</v>
      </c>
      <c r="BG739" s="230">
        <f>IF(N739="zákl. přenesená",J739,0)</f>
        <v>0</v>
      </c>
      <c r="BH739" s="230">
        <f>IF(N739="sníž. přenesená",J739,0)</f>
        <v>0</v>
      </c>
      <c r="BI739" s="230">
        <f>IF(N739="nulová",J739,0)</f>
        <v>0</v>
      </c>
      <c r="BJ739" s="17" t="s">
        <v>86</v>
      </c>
      <c r="BK739" s="230">
        <f>ROUND(I739*H739,2)</f>
        <v>0</v>
      </c>
      <c r="BL739" s="17" t="s">
        <v>246</v>
      </c>
      <c r="BM739" s="229" t="s">
        <v>1068</v>
      </c>
    </row>
    <row r="740" s="2" customFormat="1" ht="24.15" customHeight="1">
      <c r="A740" s="38"/>
      <c r="B740" s="39"/>
      <c r="C740" s="218" t="s">
        <v>1069</v>
      </c>
      <c r="D740" s="218" t="s">
        <v>156</v>
      </c>
      <c r="E740" s="219" t="s">
        <v>1070</v>
      </c>
      <c r="F740" s="220" t="s">
        <v>1071</v>
      </c>
      <c r="G740" s="221" t="s">
        <v>205</v>
      </c>
      <c r="H740" s="222">
        <v>2</v>
      </c>
      <c r="I740" s="223"/>
      <c r="J740" s="224">
        <f>ROUND(I740*H740,2)</f>
        <v>0</v>
      </c>
      <c r="K740" s="220" t="s">
        <v>160</v>
      </c>
      <c r="L740" s="44"/>
      <c r="M740" s="225" t="s">
        <v>1</v>
      </c>
      <c r="N740" s="226" t="s">
        <v>43</v>
      </c>
      <c r="O740" s="91"/>
      <c r="P740" s="227">
        <f>O740*H740</f>
        <v>0</v>
      </c>
      <c r="Q740" s="227">
        <v>0.00093999999999999997</v>
      </c>
      <c r="R740" s="227">
        <f>Q740*H740</f>
        <v>0.0018799999999999999</v>
      </c>
      <c r="S740" s="227">
        <v>0</v>
      </c>
      <c r="T740" s="228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9" t="s">
        <v>246</v>
      </c>
      <c r="AT740" s="229" t="s">
        <v>156</v>
      </c>
      <c r="AU740" s="229" t="s">
        <v>88</v>
      </c>
      <c r="AY740" s="17" t="s">
        <v>154</v>
      </c>
      <c r="BE740" s="230">
        <f>IF(N740="základní",J740,0)</f>
        <v>0</v>
      </c>
      <c r="BF740" s="230">
        <f>IF(N740="snížená",J740,0)</f>
        <v>0</v>
      </c>
      <c r="BG740" s="230">
        <f>IF(N740="zákl. přenesená",J740,0)</f>
        <v>0</v>
      </c>
      <c r="BH740" s="230">
        <f>IF(N740="sníž. přenesená",J740,0)</f>
        <v>0</v>
      </c>
      <c r="BI740" s="230">
        <f>IF(N740="nulová",J740,0)</f>
        <v>0</v>
      </c>
      <c r="BJ740" s="17" t="s">
        <v>86</v>
      </c>
      <c r="BK740" s="230">
        <f>ROUND(I740*H740,2)</f>
        <v>0</v>
      </c>
      <c r="BL740" s="17" t="s">
        <v>246</v>
      </c>
      <c r="BM740" s="229" t="s">
        <v>1072</v>
      </c>
    </row>
    <row r="741" s="2" customFormat="1" ht="55.5" customHeight="1">
      <c r="A741" s="38"/>
      <c r="B741" s="39"/>
      <c r="C741" s="264" t="s">
        <v>1073</v>
      </c>
      <c r="D741" s="264" t="s">
        <v>258</v>
      </c>
      <c r="E741" s="265" t="s">
        <v>1074</v>
      </c>
      <c r="F741" s="266" t="s">
        <v>1075</v>
      </c>
      <c r="G741" s="267" t="s">
        <v>255</v>
      </c>
      <c r="H741" s="268">
        <v>1</v>
      </c>
      <c r="I741" s="269"/>
      <c r="J741" s="270">
        <f>ROUND(I741*H741,2)</f>
        <v>0</v>
      </c>
      <c r="K741" s="266" t="s">
        <v>950</v>
      </c>
      <c r="L741" s="271"/>
      <c r="M741" s="272" t="s">
        <v>1</v>
      </c>
      <c r="N741" s="273" t="s">
        <v>43</v>
      </c>
      <c r="O741" s="91"/>
      <c r="P741" s="227">
        <f>O741*H741</f>
        <v>0</v>
      </c>
      <c r="Q741" s="227">
        <v>0</v>
      </c>
      <c r="R741" s="227">
        <f>Q741*H741</f>
        <v>0</v>
      </c>
      <c r="S741" s="227">
        <v>0</v>
      </c>
      <c r="T741" s="228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9" t="s">
        <v>338</v>
      </c>
      <c r="AT741" s="229" t="s">
        <v>258</v>
      </c>
      <c r="AU741" s="229" t="s">
        <v>88</v>
      </c>
      <c r="AY741" s="17" t="s">
        <v>154</v>
      </c>
      <c r="BE741" s="230">
        <f>IF(N741="základní",J741,0)</f>
        <v>0</v>
      </c>
      <c r="BF741" s="230">
        <f>IF(N741="snížená",J741,0)</f>
        <v>0</v>
      </c>
      <c r="BG741" s="230">
        <f>IF(N741="zákl. přenesená",J741,0)</f>
        <v>0</v>
      </c>
      <c r="BH741" s="230">
        <f>IF(N741="sníž. přenesená",J741,0)</f>
        <v>0</v>
      </c>
      <c r="BI741" s="230">
        <f>IF(N741="nulová",J741,0)</f>
        <v>0</v>
      </c>
      <c r="BJ741" s="17" t="s">
        <v>86</v>
      </c>
      <c r="BK741" s="230">
        <f>ROUND(I741*H741,2)</f>
        <v>0</v>
      </c>
      <c r="BL741" s="17" t="s">
        <v>246</v>
      </c>
      <c r="BM741" s="229" t="s">
        <v>1076</v>
      </c>
    </row>
    <row r="742" s="2" customFormat="1" ht="24.15" customHeight="1">
      <c r="A742" s="38"/>
      <c r="B742" s="39"/>
      <c r="C742" s="218" t="s">
        <v>1077</v>
      </c>
      <c r="D742" s="218" t="s">
        <v>156</v>
      </c>
      <c r="E742" s="219" t="s">
        <v>1078</v>
      </c>
      <c r="F742" s="220" t="s">
        <v>1079</v>
      </c>
      <c r="G742" s="221" t="s">
        <v>1080</v>
      </c>
      <c r="H742" s="222">
        <v>131.40000000000001</v>
      </c>
      <c r="I742" s="223"/>
      <c r="J742" s="224">
        <f>ROUND(I742*H742,2)</f>
        <v>0</v>
      </c>
      <c r="K742" s="220" t="s">
        <v>160</v>
      </c>
      <c r="L742" s="44"/>
      <c r="M742" s="225" t="s">
        <v>1</v>
      </c>
      <c r="N742" s="226" t="s">
        <v>43</v>
      </c>
      <c r="O742" s="91"/>
      <c r="P742" s="227">
        <f>O742*H742</f>
        <v>0</v>
      </c>
      <c r="Q742" s="227">
        <v>5.8275E-05</v>
      </c>
      <c r="R742" s="227">
        <f>Q742*H742</f>
        <v>0.0076573350000000004</v>
      </c>
      <c r="S742" s="227">
        <v>0</v>
      </c>
      <c r="T742" s="228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9" t="s">
        <v>246</v>
      </c>
      <c r="AT742" s="229" t="s">
        <v>156</v>
      </c>
      <c r="AU742" s="229" t="s">
        <v>88</v>
      </c>
      <c r="AY742" s="17" t="s">
        <v>154</v>
      </c>
      <c r="BE742" s="230">
        <f>IF(N742="základní",J742,0)</f>
        <v>0</v>
      </c>
      <c r="BF742" s="230">
        <f>IF(N742="snížená",J742,0)</f>
        <v>0</v>
      </c>
      <c r="BG742" s="230">
        <f>IF(N742="zákl. přenesená",J742,0)</f>
        <v>0</v>
      </c>
      <c r="BH742" s="230">
        <f>IF(N742="sníž. přenesená",J742,0)</f>
        <v>0</v>
      </c>
      <c r="BI742" s="230">
        <f>IF(N742="nulová",J742,0)</f>
        <v>0</v>
      </c>
      <c r="BJ742" s="17" t="s">
        <v>86</v>
      </c>
      <c r="BK742" s="230">
        <f>ROUND(I742*H742,2)</f>
        <v>0</v>
      </c>
      <c r="BL742" s="17" t="s">
        <v>246</v>
      </c>
      <c r="BM742" s="229" t="s">
        <v>1081</v>
      </c>
    </row>
    <row r="743" s="13" customFormat="1">
      <c r="A743" s="13"/>
      <c r="B743" s="231"/>
      <c r="C743" s="232"/>
      <c r="D743" s="233" t="s">
        <v>163</v>
      </c>
      <c r="E743" s="234" t="s">
        <v>1</v>
      </c>
      <c r="F743" s="235" t="s">
        <v>1082</v>
      </c>
      <c r="G743" s="232"/>
      <c r="H743" s="234" t="s">
        <v>1</v>
      </c>
      <c r="I743" s="236"/>
      <c r="J743" s="232"/>
      <c r="K743" s="232"/>
      <c r="L743" s="237"/>
      <c r="M743" s="238"/>
      <c r="N743" s="239"/>
      <c r="O743" s="239"/>
      <c r="P743" s="239"/>
      <c r="Q743" s="239"/>
      <c r="R743" s="239"/>
      <c r="S743" s="239"/>
      <c r="T743" s="24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1" t="s">
        <v>163</v>
      </c>
      <c r="AU743" s="241" t="s">
        <v>88</v>
      </c>
      <c r="AV743" s="13" t="s">
        <v>86</v>
      </c>
      <c r="AW743" s="13" t="s">
        <v>34</v>
      </c>
      <c r="AX743" s="13" t="s">
        <v>78</v>
      </c>
      <c r="AY743" s="241" t="s">
        <v>154</v>
      </c>
    </row>
    <row r="744" s="14" customFormat="1">
      <c r="A744" s="14"/>
      <c r="B744" s="242"/>
      <c r="C744" s="243"/>
      <c r="D744" s="233" t="s">
        <v>163</v>
      </c>
      <c r="E744" s="244" t="s">
        <v>1</v>
      </c>
      <c r="F744" s="245" t="s">
        <v>1083</v>
      </c>
      <c r="G744" s="243"/>
      <c r="H744" s="246">
        <v>120.78</v>
      </c>
      <c r="I744" s="247"/>
      <c r="J744" s="243"/>
      <c r="K744" s="243"/>
      <c r="L744" s="248"/>
      <c r="M744" s="249"/>
      <c r="N744" s="250"/>
      <c r="O744" s="250"/>
      <c r="P744" s="250"/>
      <c r="Q744" s="250"/>
      <c r="R744" s="250"/>
      <c r="S744" s="250"/>
      <c r="T744" s="25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2" t="s">
        <v>163</v>
      </c>
      <c r="AU744" s="252" t="s">
        <v>88</v>
      </c>
      <c r="AV744" s="14" t="s">
        <v>88</v>
      </c>
      <c r="AW744" s="14" t="s">
        <v>34</v>
      </c>
      <c r="AX744" s="14" t="s">
        <v>78</v>
      </c>
      <c r="AY744" s="252" t="s">
        <v>154</v>
      </c>
    </row>
    <row r="745" s="13" customFormat="1">
      <c r="A745" s="13"/>
      <c r="B745" s="231"/>
      <c r="C745" s="232"/>
      <c r="D745" s="233" t="s">
        <v>163</v>
      </c>
      <c r="E745" s="234" t="s">
        <v>1</v>
      </c>
      <c r="F745" s="235" t="s">
        <v>1084</v>
      </c>
      <c r="G745" s="232"/>
      <c r="H745" s="234" t="s">
        <v>1</v>
      </c>
      <c r="I745" s="236"/>
      <c r="J745" s="232"/>
      <c r="K745" s="232"/>
      <c r="L745" s="237"/>
      <c r="M745" s="238"/>
      <c r="N745" s="239"/>
      <c r="O745" s="239"/>
      <c r="P745" s="239"/>
      <c r="Q745" s="239"/>
      <c r="R745" s="239"/>
      <c r="S745" s="239"/>
      <c r="T745" s="24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1" t="s">
        <v>163</v>
      </c>
      <c r="AU745" s="241" t="s">
        <v>88</v>
      </c>
      <c r="AV745" s="13" t="s">
        <v>86</v>
      </c>
      <c r="AW745" s="13" t="s">
        <v>34</v>
      </c>
      <c r="AX745" s="13" t="s">
        <v>78</v>
      </c>
      <c r="AY745" s="241" t="s">
        <v>154</v>
      </c>
    </row>
    <row r="746" s="14" customFormat="1">
      <c r="A746" s="14"/>
      <c r="B746" s="242"/>
      <c r="C746" s="243"/>
      <c r="D746" s="233" t="s">
        <v>163</v>
      </c>
      <c r="E746" s="244" t="s">
        <v>1</v>
      </c>
      <c r="F746" s="245" t="s">
        <v>1085</v>
      </c>
      <c r="G746" s="243"/>
      <c r="H746" s="246">
        <v>10.619999999999999</v>
      </c>
      <c r="I746" s="247"/>
      <c r="J746" s="243"/>
      <c r="K746" s="243"/>
      <c r="L746" s="248"/>
      <c r="M746" s="249"/>
      <c r="N746" s="250"/>
      <c r="O746" s="250"/>
      <c r="P746" s="250"/>
      <c r="Q746" s="250"/>
      <c r="R746" s="250"/>
      <c r="S746" s="250"/>
      <c r="T746" s="25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2" t="s">
        <v>163</v>
      </c>
      <c r="AU746" s="252" t="s">
        <v>88</v>
      </c>
      <c r="AV746" s="14" t="s">
        <v>88</v>
      </c>
      <c r="AW746" s="14" t="s">
        <v>34</v>
      </c>
      <c r="AX746" s="14" t="s">
        <v>78</v>
      </c>
      <c r="AY746" s="252" t="s">
        <v>154</v>
      </c>
    </row>
    <row r="747" s="15" customFormat="1">
      <c r="A747" s="15"/>
      <c r="B747" s="253"/>
      <c r="C747" s="254"/>
      <c r="D747" s="233" t="s">
        <v>163</v>
      </c>
      <c r="E747" s="255" t="s">
        <v>1</v>
      </c>
      <c r="F747" s="256" t="s">
        <v>201</v>
      </c>
      <c r="G747" s="254"/>
      <c r="H747" s="257">
        <v>131.40000000000001</v>
      </c>
      <c r="I747" s="258"/>
      <c r="J747" s="254"/>
      <c r="K747" s="254"/>
      <c r="L747" s="259"/>
      <c r="M747" s="260"/>
      <c r="N747" s="261"/>
      <c r="O747" s="261"/>
      <c r="P747" s="261"/>
      <c r="Q747" s="261"/>
      <c r="R747" s="261"/>
      <c r="S747" s="261"/>
      <c r="T747" s="262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3" t="s">
        <v>163</v>
      </c>
      <c r="AU747" s="263" t="s">
        <v>88</v>
      </c>
      <c r="AV747" s="15" t="s">
        <v>161</v>
      </c>
      <c r="AW747" s="15" t="s">
        <v>34</v>
      </c>
      <c r="AX747" s="15" t="s">
        <v>86</v>
      </c>
      <c r="AY747" s="263" t="s">
        <v>154</v>
      </c>
    </row>
    <row r="748" s="2" customFormat="1" ht="24.15" customHeight="1">
      <c r="A748" s="38"/>
      <c r="B748" s="39"/>
      <c r="C748" s="264" t="s">
        <v>1086</v>
      </c>
      <c r="D748" s="264" t="s">
        <v>258</v>
      </c>
      <c r="E748" s="265" t="s">
        <v>1087</v>
      </c>
      <c r="F748" s="266" t="s">
        <v>1088</v>
      </c>
      <c r="G748" s="267" t="s">
        <v>255</v>
      </c>
      <c r="H748" s="268">
        <v>9</v>
      </c>
      <c r="I748" s="269"/>
      <c r="J748" s="270">
        <f>ROUND(I748*H748,2)</f>
        <v>0</v>
      </c>
      <c r="K748" s="266" t="s">
        <v>950</v>
      </c>
      <c r="L748" s="271"/>
      <c r="M748" s="272" t="s">
        <v>1</v>
      </c>
      <c r="N748" s="273" t="s">
        <v>43</v>
      </c>
      <c r="O748" s="91"/>
      <c r="P748" s="227">
        <f>O748*H748</f>
        <v>0</v>
      </c>
      <c r="Q748" s="227">
        <v>0</v>
      </c>
      <c r="R748" s="227">
        <f>Q748*H748</f>
        <v>0</v>
      </c>
      <c r="S748" s="227">
        <v>0</v>
      </c>
      <c r="T748" s="228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9" t="s">
        <v>338</v>
      </c>
      <c r="AT748" s="229" t="s">
        <v>258</v>
      </c>
      <c r="AU748" s="229" t="s">
        <v>88</v>
      </c>
      <c r="AY748" s="17" t="s">
        <v>154</v>
      </c>
      <c r="BE748" s="230">
        <f>IF(N748="základní",J748,0)</f>
        <v>0</v>
      </c>
      <c r="BF748" s="230">
        <f>IF(N748="snížená",J748,0)</f>
        <v>0</v>
      </c>
      <c r="BG748" s="230">
        <f>IF(N748="zákl. přenesená",J748,0)</f>
        <v>0</v>
      </c>
      <c r="BH748" s="230">
        <f>IF(N748="sníž. přenesená",J748,0)</f>
        <v>0</v>
      </c>
      <c r="BI748" s="230">
        <f>IF(N748="nulová",J748,0)</f>
        <v>0</v>
      </c>
      <c r="BJ748" s="17" t="s">
        <v>86</v>
      </c>
      <c r="BK748" s="230">
        <f>ROUND(I748*H748,2)</f>
        <v>0</v>
      </c>
      <c r="BL748" s="17" t="s">
        <v>246</v>
      </c>
      <c r="BM748" s="229" t="s">
        <v>1089</v>
      </c>
    </row>
    <row r="749" s="2" customFormat="1" ht="21.75" customHeight="1">
      <c r="A749" s="38"/>
      <c r="B749" s="39"/>
      <c r="C749" s="264" t="s">
        <v>1090</v>
      </c>
      <c r="D749" s="264" t="s">
        <v>258</v>
      </c>
      <c r="E749" s="265" t="s">
        <v>1091</v>
      </c>
      <c r="F749" s="266" t="s">
        <v>1092</v>
      </c>
      <c r="G749" s="267" t="s">
        <v>255</v>
      </c>
      <c r="H749" s="268">
        <v>40</v>
      </c>
      <c r="I749" s="269"/>
      <c r="J749" s="270">
        <f>ROUND(I749*H749,2)</f>
        <v>0</v>
      </c>
      <c r="K749" s="266" t="s">
        <v>950</v>
      </c>
      <c r="L749" s="271"/>
      <c r="M749" s="272" t="s">
        <v>1</v>
      </c>
      <c r="N749" s="273" t="s">
        <v>43</v>
      </c>
      <c r="O749" s="91"/>
      <c r="P749" s="227">
        <f>O749*H749</f>
        <v>0</v>
      </c>
      <c r="Q749" s="227">
        <v>0</v>
      </c>
      <c r="R749" s="227">
        <f>Q749*H749</f>
        <v>0</v>
      </c>
      <c r="S749" s="227">
        <v>0</v>
      </c>
      <c r="T749" s="228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9" t="s">
        <v>338</v>
      </c>
      <c r="AT749" s="229" t="s">
        <v>258</v>
      </c>
      <c r="AU749" s="229" t="s">
        <v>88</v>
      </c>
      <c r="AY749" s="17" t="s">
        <v>154</v>
      </c>
      <c r="BE749" s="230">
        <f>IF(N749="základní",J749,0)</f>
        <v>0</v>
      </c>
      <c r="BF749" s="230">
        <f>IF(N749="snížená",J749,0)</f>
        <v>0</v>
      </c>
      <c r="BG749" s="230">
        <f>IF(N749="zákl. přenesená",J749,0)</f>
        <v>0</v>
      </c>
      <c r="BH749" s="230">
        <f>IF(N749="sníž. přenesená",J749,0)</f>
        <v>0</v>
      </c>
      <c r="BI749" s="230">
        <f>IF(N749="nulová",J749,0)</f>
        <v>0</v>
      </c>
      <c r="BJ749" s="17" t="s">
        <v>86</v>
      </c>
      <c r="BK749" s="230">
        <f>ROUND(I749*H749,2)</f>
        <v>0</v>
      </c>
      <c r="BL749" s="17" t="s">
        <v>246</v>
      </c>
      <c r="BM749" s="229" t="s">
        <v>1093</v>
      </c>
    </row>
    <row r="750" s="2" customFormat="1" ht="24.15" customHeight="1">
      <c r="A750" s="38"/>
      <c r="B750" s="39"/>
      <c r="C750" s="218" t="s">
        <v>1094</v>
      </c>
      <c r="D750" s="218" t="s">
        <v>156</v>
      </c>
      <c r="E750" s="219" t="s">
        <v>1095</v>
      </c>
      <c r="F750" s="220" t="s">
        <v>1096</v>
      </c>
      <c r="G750" s="221" t="s">
        <v>180</v>
      </c>
      <c r="H750" s="222">
        <v>0.161</v>
      </c>
      <c r="I750" s="223"/>
      <c r="J750" s="224">
        <f>ROUND(I750*H750,2)</f>
        <v>0</v>
      </c>
      <c r="K750" s="220" t="s">
        <v>160</v>
      </c>
      <c r="L750" s="44"/>
      <c r="M750" s="225" t="s">
        <v>1</v>
      </c>
      <c r="N750" s="226" t="s">
        <v>43</v>
      </c>
      <c r="O750" s="91"/>
      <c r="P750" s="227">
        <f>O750*H750</f>
        <v>0</v>
      </c>
      <c r="Q750" s="227">
        <v>0</v>
      </c>
      <c r="R750" s="227">
        <f>Q750*H750</f>
        <v>0</v>
      </c>
      <c r="S750" s="227">
        <v>0</v>
      </c>
      <c r="T750" s="228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9" t="s">
        <v>246</v>
      </c>
      <c r="AT750" s="229" t="s">
        <v>156</v>
      </c>
      <c r="AU750" s="229" t="s">
        <v>88</v>
      </c>
      <c r="AY750" s="17" t="s">
        <v>154</v>
      </c>
      <c r="BE750" s="230">
        <f>IF(N750="základní",J750,0)</f>
        <v>0</v>
      </c>
      <c r="BF750" s="230">
        <f>IF(N750="snížená",J750,0)</f>
        <v>0</v>
      </c>
      <c r="BG750" s="230">
        <f>IF(N750="zákl. přenesená",J750,0)</f>
        <v>0</v>
      </c>
      <c r="BH750" s="230">
        <f>IF(N750="sníž. přenesená",J750,0)</f>
        <v>0</v>
      </c>
      <c r="BI750" s="230">
        <f>IF(N750="nulová",J750,0)</f>
        <v>0</v>
      </c>
      <c r="BJ750" s="17" t="s">
        <v>86</v>
      </c>
      <c r="BK750" s="230">
        <f>ROUND(I750*H750,2)</f>
        <v>0</v>
      </c>
      <c r="BL750" s="17" t="s">
        <v>246</v>
      </c>
      <c r="BM750" s="229" t="s">
        <v>1097</v>
      </c>
    </row>
    <row r="751" s="12" customFormat="1" ht="22.8" customHeight="1">
      <c r="A751" s="12"/>
      <c r="B751" s="202"/>
      <c r="C751" s="203"/>
      <c r="D751" s="204" t="s">
        <v>77</v>
      </c>
      <c r="E751" s="216" t="s">
        <v>1098</v>
      </c>
      <c r="F751" s="216" t="s">
        <v>1099</v>
      </c>
      <c r="G751" s="203"/>
      <c r="H751" s="203"/>
      <c r="I751" s="206"/>
      <c r="J751" s="217">
        <f>BK751</f>
        <v>0</v>
      </c>
      <c r="K751" s="203"/>
      <c r="L751" s="208"/>
      <c r="M751" s="209"/>
      <c r="N751" s="210"/>
      <c r="O751" s="210"/>
      <c r="P751" s="211">
        <f>SUM(P752:P843)</f>
        <v>0</v>
      </c>
      <c r="Q751" s="210"/>
      <c r="R751" s="211">
        <f>SUM(R752:R843)</f>
        <v>6.7165893999999993</v>
      </c>
      <c r="S751" s="210"/>
      <c r="T751" s="212">
        <f>SUM(T752:T843)</f>
        <v>4.7864334999999993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13" t="s">
        <v>88</v>
      </c>
      <c r="AT751" s="214" t="s">
        <v>77</v>
      </c>
      <c r="AU751" s="214" t="s">
        <v>86</v>
      </c>
      <c r="AY751" s="213" t="s">
        <v>154</v>
      </c>
      <c r="BK751" s="215">
        <f>SUM(BK752:BK843)</f>
        <v>0</v>
      </c>
    </row>
    <row r="752" s="2" customFormat="1" ht="16.5" customHeight="1">
      <c r="A752" s="38"/>
      <c r="B752" s="39"/>
      <c r="C752" s="218" t="s">
        <v>1100</v>
      </c>
      <c r="D752" s="218" t="s">
        <v>156</v>
      </c>
      <c r="E752" s="219" t="s">
        <v>1101</v>
      </c>
      <c r="F752" s="220" t="s">
        <v>1102</v>
      </c>
      <c r="G752" s="221" t="s">
        <v>205</v>
      </c>
      <c r="H752" s="222">
        <v>92.900000000000006</v>
      </c>
      <c r="I752" s="223"/>
      <c r="J752" s="224">
        <f>ROUND(I752*H752,2)</f>
        <v>0</v>
      </c>
      <c r="K752" s="220" t="s">
        <v>160</v>
      </c>
      <c r="L752" s="44"/>
      <c r="M752" s="225" t="s">
        <v>1</v>
      </c>
      <c r="N752" s="226" t="s">
        <v>43</v>
      </c>
      <c r="O752" s="91"/>
      <c r="P752" s="227">
        <f>O752*H752</f>
        <v>0</v>
      </c>
      <c r="Q752" s="227">
        <v>0</v>
      </c>
      <c r="R752" s="227">
        <f>Q752*H752</f>
        <v>0</v>
      </c>
      <c r="S752" s="227">
        <v>0</v>
      </c>
      <c r="T752" s="228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9" t="s">
        <v>246</v>
      </c>
      <c r="AT752" s="229" t="s">
        <v>156</v>
      </c>
      <c r="AU752" s="229" t="s">
        <v>88</v>
      </c>
      <c r="AY752" s="17" t="s">
        <v>154</v>
      </c>
      <c r="BE752" s="230">
        <f>IF(N752="základní",J752,0)</f>
        <v>0</v>
      </c>
      <c r="BF752" s="230">
        <f>IF(N752="snížená",J752,0)</f>
        <v>0</v>
      </c>
      <c r="BG752" s="230">
        <f>IF(N752="zákl. přenesená",J752,0)</f>
        <v>0</v>
      </c>
      <c r="BH752" s="230">
        <f>IF(N752="sníž. přenesená",J752,0)</f>
        <v>0</v>
      </c>
      <c r="BI752" s="230">
        <f>IF(N752="nulová",J752,0)</f>
        <v>0</v>
      </c>
      <c r="BJ752" s="17" t="s">
        <v>86</v>
      </c>
      <c r="BK752" s="230">
        <f>ROUND(I752*H752,2)</f>
        <v>0</v>
      </c>
      <c r="BL752" s="17" t="s">
        <v>246</v>
      </c>
      <c r="BM752" s="229" t="s">
        <v>1103</v>
      </c>
    </row>
    <row r="753" s="2" customFormat="1" ht="16.5" customHeight="1">
      <c r="A753" s="38"/>
      <c r="B753" s="39"/>
      <c r="C753" s="218" t="s">
        <v>1104</v>
      </c>
      <c r="D753" s="218" t="s">
        <v>156</v>
      </c>
      <c r="E753" s="219" t="s">
        <v>1105</v>
      </c>
      <c r="F753" s="220" t="s">
        <v>1106</v>
      </c>
      <c r="G753" s="221" t="s">
        <v>205</v>
      </c>
      <c r="H753" s="222">
        <v>98.900000000000006</v>
      </c>
      <c r="I753" s="223"/>
      <c r="J753" s="224">
        <f>ROUND(I753*H753,2)</f>
        <v>0</v>
      </c>
      <c r="K753" s="220" t="s">
        <v>160</v>
      </c>
      <c r="L753" s="44"/>
      <c r="M753" s="225" t="s">
        <v>1</v>
      </c>
      <c r="N753" s="226" t="s">
        <v>43</v>
      </c>
      <c r="O753" s="91"/>
      <c r="P753" s="227">
        <f>O753*H753</f>
        <v>0</v>
      </c>
      <c r="Q753" s="227">
        <v>0.00029999999999999997</v>
      </c>
      <c r="R753" s="227">
        <f>Q753*H753</f>
        <v>0.029669999999999998</v>
      </c>
      <c r="S753" s="227">
        <v>0</v>
      </c>
      <c r="T753" s="228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9" t="s">
        <v>246</v>
      </c>
      <c r="AT753" s="229" t="s">
        <v>156</v>
      </c>
      <c r="AU753" s="229" t="s">
        <v>88</v>
      </c>
      <c r="AY753" s="17" t="s">
        <v>154</v>
      </c>
      <c r="BE753" s="230">
        <f>IF(N753="základní",J753,0)</f>
        <v>0</v>
      </c>
      <c r="BF753" s="230">
        <f>IF(N753="snížená",J753,0)</f>
        <v>0</v>
      </c>
      <c r="BG753" s="230">
        <f>IF(N753="zákl. přenesená",J753,0)</f>
        <v>0</v>
      </c>
      <c r="BH753" s="230">
        <f>IF(N753="sníž. přenesená",J753,0)</f>
        <v>0</v>
      </c>
      <c r="BI753" s="230">
        <f>IF(N753="nulová",J753,0)</f>
        <v>0</v>
      </c>
      <c r="BJ753" s="17" t="s">
        <v>86</v>
      </c>
      <c r="BK753" s="230">
        <f>ROUND(I753*H753,2)</f>
        <v>0</v>
      </c>
      <c r="BL753" s="17" t="s">
        <v>246</v>
      </c>
      <c r="BM753" s="229" t="s">
        <v>1107</v>
      </c>
    </row>
    <row r="754" s="13" customFormat="1">
      <c r="A754" s="13"/>
      <c r="B754" s="231"/>
      <c r="C754" s="232"/>
      <c r="D754" s="233" t="s">
        <v>163</v>
      </c>
      <c r="E754" s="234" t="s">
        <v>1</v>
      </c>
      <c r="F754" s="235" t="s">
        <v>193</v>
      </c>
      <c r="G754" s="232"/>
      <c r="H754" s="234" t="s">
        <v>1</v>
      </c>
      <c r="I754" s="236"/>
      <c r="J754" s="232"/>
      <c r="K754" s="232"/>
      <c r="L754" s="237"/>
      <c r="M754" s="238"/>
      <c r="N754" s="239"/>
      <c r="O754" s="239"/>
      <c r="P754" s="239"/>
      <c r="Q754" s="239"/>
      <c r="R754" s="239"/>
      <c r="S754" s="239"/>
      <c r="T754" s="24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1" t="s">
        <v>163</v>
      </c>
      <c r="AU754" s="241" t="s">
        <v>88</v>
      </c>
      <c r="AV754" s="13" t="s">
        <v>86</v>
      </c>
      <c r="AW754" s="13" t="s">
        <v>34</v>
      </c>
      <c r="AX754" s="13" t="s">
        <v>78</v>
      </c>
      <c r="AY754" s="241" t="s">
        <v>154</v>
      </c>
    </row>
    <row r="755" s="13" customFormat="1">
      <c r="A755" s="13"/>
      <c r="B755" s="231"/>
      <c r="C755" s="232"/>
      <c r="D755" s="233" t="s">
        <v>163</v>
      </c>
      <c r="E755" s="234" t="s">
        <v>1</v>
      </c>
      <c r="F755" s="235" t="s">
        <v>1108</v>
      </c>
      <c r="G755" s="232"/>
      <c r="H755" s="234" t="s">
        <v>1</v>
      </c>
      <c r="I755" s="236"/>
      <c r="J755" s="232"/>
      <c r="K755" s="232"/>
      <c r="L755" s="237"/>
      <c r="M755" s="238"/>
      <c r="N755" s="239"/>
      <c r="O755" s="239"/>
      <c r="P755" s="239"/>
      <c r="Q755" s="239"/>
      <c r="R755" s="239"/>
      <c r="S755" s="239"/>
      <c r="T755" s="24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1" t="s">
        <v>163</v>
      </c>
      <c r="AU755" s="241" t="s">
        <v>88</v>
      </c>
      <c r="AV755" s="13" t="s">
        <v>86</v>
      </c>
      <c r="AW755" s="13" t="s">
        <v>34</v>
      </c>
      <c r="AX755" s="13" t="s">
        <v>78</v>
      </c>
      <c r="AY755" s="241" t="s">
        <v>154</v>
      </c>
    </row>
    <row r="756" s="14" customFormat="1">
      <c r="A756" s="14"/>
      <c r="B756" s="242"/>
      <c r="C756" s="243"/>
      <c r="D756" s="233" t="s">
        <v>163</v>
      </c>
      <c r="E756" s="244" t="s">
        <v>1</v>
      </c>
      <c r="F756" s="245" t="s">
        <v>1109</v>
      </c>
      <c r="G756" s="243"/>
      <c r="H756" s="246">
        <v>35.329999999999998</v>
      </c>
      <c r="I756" s="247"/>
      <c r="J756" s="243"/>
      <c r="K756" s="243"/>
      <c r="L756" s="248"/>
      <c r="M756" s="249"/>
      <c r="N756" s="250"/>
      <c r="O756" s="250"/>
      <c r="P756" s="250"/>
      <c r="Q756" s="250"/>
      <c r="R756" s="250"/>
      <c r="S756" s="250"/>
      <c r="T756" s="25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2" t="s">
        <v>163</v>
      </c>
      <c r="AU756" s="252" t="s">
        <v>88</v>
      </c>
      <c r="AV756" s="14" t="s">
        <v>88</v>
      </c>
      <c r="AW756" s="14" t="s">
        <v>34</v>
      </c>
      <c r="AX756" s="14" t="s">
        <v>78</v>
      </c>
      <c r="AY756" s="252" t="s">
        <v>154</v>
      </c>
    </row>
    <row r="757" s="13" customFormat="1">
      <c r="A757" s="13"/>
      <c r="B757" s="231"/>
      <c r="C757" s="232"/>
      <c r="D757" s="233" t="s">
        <v>163</v>
      </c>
      <c r="E757" s="234" t="s">
        <v>1</v>
      </c>
      <c r="F757" s="235" t="s">
        <v>872</v>
      </c>
      <c r="G757" s="232"/>
      <c r="H757" s="234" t="s">
        <v>1</v>
      </c>
      <c r="I757" s="236"/>
      <c r="J757" s="232"/>
      <c r="K757" s="232"/>
      <c r="L757" s="237"/>
      <c r="M757" s="238"/>
      <c r="N757" s="239"/>
      <c r="O757" s="239"/>
      <c r="P757" s="239"/>
      <c r="Q757" s="239"/>
      <c r="R757" s="239"/>
      <c r="S757" s="239"/>
      <c r="T757" s="24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1" t="s">
        <v>163</v>
      </c>
      <c r="AU757" s="241" t="s">
        <v>88</v>
      </c>
      <c r="AV757" s="13" t="s">
        <v>86</v>
      </c>
      <c r="AW757" s="13" t="s">
        <v>34</v>
      </c>
      <c r="AX757" s="13" t="s">
        <v>78</v>
      </c>
      <c r="AY757" s="241" t="s">
        <v>154</v>
      </c>
    </row>
    <row r="758" s="14" customFormat="1">
      <c r="A758" s="14"/>
      <c r="B758" s="242"/>
      <c r="C758" s="243"/>
      <c r="D758" s="233" t="s">
        <v>163</v>
      </c>
      <c r="E758" s="244" t="s">
        <v>1</v>
      </c>
      <c r="F758" s="245" t="s">
        <v>873</v>
      </c>
      <c r="G758" s="243"/>
      <c r="H758" s="246">
        <v>3.9300000000000002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2" t="s">
        <v>163</v>
      </c>
      <c r="AU758" s="252" t="s">
        <v>88</v>
      </c>
      <c r="AV758" s="14" t="s">
        <v>88</v>
      </c>
      <c r="AW758" s="14" t="s">
        <v>34</v>
      </c>
      <c r="AX758" s="14" t="s">
        <v>78</v>
      </c>
      <c r="AY758" s="252" t="s">
        <v>154</v>
      </c>
    </row>
    <row r="759" s="13" customFormat="1">
      <c r="A759" s="13"/>
      <c r="B759" s="231"/>
      <c r="C759" s="232"/>
      <c r="D759" s="233" t="s">
        <v>163</v>
      </c>
      <c r="E759" s="234" t="s">
        <v>1</v>
      </c>
      <c r="F759" s="235" t="s">
        <v>1110</v>
      </c>
      <c r="G759" s="232"/>
      <c r="H759" s="234" t="s">
        <v>1</v>
      </c>
      <c r="I759" s="236"/>
      <c r="J759" s="232"/>
      <c r="K759" s="232"/>
      <c r="L759" s="237"/>
      <c r="M759" s="238"/>
      <c r="N759" s="239"/>
      <c r="O759" s="239"/>
      <c r="P759" s="239"/>
      <c r="Q759" s="239"/>
      <c r="R759" s="239"/>
      <c r="S759" s="239"/>
      <c r="T759" s="24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1" t="s">
        <v>163</v>
      </c>
      <c r="AU759" s="241" t="s">
        <v>88</v>
      </c>
      <c r="AV759" s="13" t="s">
        <v>86</v>
      </c>
      <c r="AW759" s="13" t="s">
        <v>34</v>
      </c>
      <c r="AX759" s="13" t="s">
        <v>78</v>
      </c>
      <c r="AY759" s="241" t="s">
        <v>154</v>
      </c>
    </row>
    <row r="760" s="14" customFormat="1">
      <c r="A760" s="14"/>
      <c r="B760" s="242"/>
      <c r="C760" s="243"/>
      <c r="D760" s="233" t="s">
        <v>163</v>
      </c>
      <c r="E760" s="244" t="s">
        <v>1</v>
      </c>
      <c r="F760" s="245" t="s">
        <v>497</v>
      </c>
      <c r="G760" s="243"/>
      <c r="H760" s="246">
        <v>1.76</v>
      </c>
      <c r="I760" s="247"/>
      <c r="J760" s="243"/>
      <c r="K760" s="243"/>
      <c r="L760" s="248"/>
      <c r="M760" s="249"/>
      <c r="N760" s="250"/>
      <c r="O760" s="250"/>
      <c r="P760" s="250"/>
      <c r="Q760" s="250"/>
      <c r="R760" s="250"/>
      <c r="S760" s="250"/>
      <c r="T760" s="25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2" t="s">
        <v>163</v>
      </c>
      <c r="AU760" s="252" t="s">
        <v>88</v>
      </c>
      <c r="AV760" s="14" t="s">
        <v>88</v>
      </c>
      <c r="AW760" s="14" t="s">
        <v>34</v>
      </c>
      <c r="AX760" s="14" t="s">
        <v>78</v>
      </c>
      <c r="AY760" s="252" t="s">
        <v>154</v>
      </c>
    </row>
    <row r="761" s="13" customFormat="1">
      <c r="A761" s="13"/>
      <c r="B761" s="231"/>
      <c r="C761" s="232"/>
      <c r="D761" s="233" t="s">
        <v>163</v>
      </c>
      <c r="E761" s="234" t="s">
        <v>1</v>
      </c>
      <c r="F761" s="235" t="s">
        <v>302</v>
      </c>
      <c r="G761" s="232"/>
      <c r="H761" s="234" t="s">
        <v>1</v>
      </c>
      <c r="I761" s="236"/>
      <c r="J761" s="232"/>
      <c r="K761" s="232"/>
      <c r="L761" s="237"/>
      <c r="M761" s="238"/>
      <c r="N761" s="239"/>
      <c r="O761" s="239"/>
      <c r="P761" s="239"/>
      <c r="Q761" s="239"/>
      <c r="R761" s="239"/>
      <c r="S761" s="239"/>
      <c r="T761" s="24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1" t="s">
        <v>163</v>
      </c>
      <c r="AU761" s="241" t="s">
        <v>88</v>
      </c>
      <c r="AV761" s="13" t="s">
        <v>86</v>
      </c>
      <c r="AW761" s="13" t="s">
        <v>34</v>
      </c>
      <c r="AX761" s="13" t="s">
        <v>78</v>
      </c>
      <c r="AY761" s="241" t="s">
        <v>154</v>
      </c>
    </row>
    <row r="762" s="13" customFormat="1">
      <c r="A762" s="13"/>
      <c r="B762" s="231"/>
      <c r="C762" s="232"/>
      <c r="D762" s="233" t="s">
        <v>163</v>
      </c>
      <c r="E762" s="234" t="s">
        <v>1</v>
      </c>
      <c r="F762" s="235" t="s">
        <v>619</v>
      </c>
      <c r="G762" s="232"/>
      <c r="H762" s="234" t="s">
        <v>1</v>
      </c>
      <c r="I762" s="236"/>
      <c r="J762" s="232"/>
      <c r="K762" s="232"/>
      <c r="L762" s="237"/>
      <c r="M762" s="238"/>
      <c r="N762" s="239"/>
      <c r="O762" s="239"/>
      <c r="P762" s="239"/>
      <c r="Q762" s="239"/>
      <c r="R762" s="239"/>
      <c r="S762" s="239"/>
      <c r="T762" s="24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1" t="s">
        <v>163</v>
      </c>
      <c r="AU762" s="241" t="s">
        <v>88</v>
      </c>
      <c r="AV762" s="13" t="s">
        <v>86</v>
      </c>
      <c r="AW762" s="13" t="s">
        <v>34</v>
      </c>
      <c r="AX762" s="13" t="s">
        <v>78</v>
      </c>
      <c r="AY762" s="241" t="s">
        <v>154</v>
      </c>
    </row>
    <row r="763" s="14" customFormat="1">
      <c r="A763" s="14"/>
      <c r="B763" s="242"/>
      <c r="C763" s="243"/>
      <c r="D763" s="233" t="s">
        <v>163</v>
      </c>
      <c r="E763" s="244" t="s">
        <v>1</v>
      </c>
      <c r="F763" s="245" t="s">
        <v>620</v>
      </c>
      <c r="G763" s="243"/>
      <c r="H763" s="246">
        <v>16.41</v>
      </c>
      <c r="I763" s="247"/>
      <c r="J763" s="243"/>
      <c r="K763" s="243"/>
      <c r="L763" s="248"/>
      <c r="M763" s="249"/>
      <c r="N763" s="250"/>
      <c r="O763" s="250"/>
      <c r="P763" s="250"/>
      <c r="Q763" s="250"/>
      <c r="R763" s="250"/>
      <c r="S763" s="250"/>
      <c r="T763" s="25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2" t="s">
        <v>163</v>
      </c>
      <c r="AU763" s="252" t="s">
        <v>88</v>
      </c>
      <c r="AV763" s="14" t="s">
        <v>88</v>
      </c>
      <c r="AW763" s="14" t="s">
        <v>34</v>
      </c>
      <c r="AX763" s="14" t="s">
        <v>78</v>
      </c>
      <c r="AY763" s="252" t="s">
        <v>154</v>
      </c>
    </row>
    <row r="764" s="13" customFormat="1">
      <c r="A764" s="13"/>
      <c r="B764" s="231"/>
      <c r="C764" s="232"/>
      <c r="D764" s="233" t="s">
        <v>163</v>
      </c>
      <c r="E764" s="234" t="s">
        <v>1</v>
      </c>
      <c r="F764" s="235" t="s">
        <v>621</v>
      </c>
      <c r="G764" s="232"/>
      <c r="H764" s="234" t="s">
        <v>1</v>
      </c>
      <c r="I764" s="236"/>
      <c r="J764" s="232"/>
      <c r="K764" s="232"/>
      <c r="L764" s="237"/>
      <c r="M764" s="238"/>
      <c r="N764" s="239"/>
      <c r="O764" s="239"/>
      <c r="P764" s="239"/>
      <c r="Q764" s="239"/>
      <c r="R764" s="239"/>
      <c r="S764" s="239"/>
      <c r="T764" s="24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1" t="s">
        <v>163</v>
      </c>
      <c r="AU764" s="241" t="s">
        <v>88</v>
      </c>
      <c r="AV764" s="13" t="s">
        <v>86</v>
      </c>
      <c r="AW764" s="13" t="s">
        <v>34</v>
      </c>
      <c r="AX764" s="13" t="s">
        <v>78</v>
      </c>
      <c r="AY764" s="241" t="s">
        <v>154</v>
      </c>
    </row>
    <row r="765" s="14" customFormat="1">
      <c r="A765" s="14"/>
      <c r="B765" s="242"/>
      <c r="C765" s="243"/>
      <c r="D765" s="233" t="s">
        <v>163</v>
      </c>
      <c r="E765" s="244" t="s">
        <v>1</v>
      </c>
      <c r="F765" s="245" t="s">
        <v>622</v>
      </c>
      <c r="G765" s="243"/>
      <c r="H765" s="246">
        <v>29.120000000000001</v>
      </c>
      <c r="I765" s="247"/>
      <c r="J765" s="243"/>
      <c r="K765" s="243"/>
      <c r="L765" s="248"/>
      <c r="M765" s="249"/>
      <c r="N765" s="250"/>
      <c r="O765" s="250"/>
      <c r="P765" s="250"/>
      <c r="Q765" s="250"/>
      <c r="R765" s="250"/>
      <c r="S765" s="250"/>
      <c r="T765" s="25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2" t="s">
        <v>163</v>
      </c>
      <c r="AU765" s="252" t="s">
        <v>88</v>
      </c>
      <c r="AV765" s="14" t="s">
        <v>88</v>
      </c>
      <c r="AW765" s="14" t="s">
        <v>34</v>
      </c>
      <c r="AX765" s="14" t="s">
        <v>78</v>
      </c>
      <c r="AY765" s="252" t="s">
        <v>154</v>
      </c>
    </row>
    <row r="766" s="13" customFormat="1">
      <c r="A766" s="13"/>
      <c r="B766" s="231"/>
      <c r="C766" s="232"/>
      <c r="D766" s="233" t="s">
        <v>163</v>
      </c>
      <c r="E766" s="234" t="s">
        <v>1</v>
      </c>
      <c r="F766" s="235" t="s">
        <v>623</v>
      </c>
      <c r="G766" s="232"/>
      <c r="H766" s="234" t="s">
        <v>1</v>
      </c>
      <c r="I766" s="236"/>
      <c r="J766" s="232"/>
      <c r="K766" s="232"/>
      <c r="L766" s="237"/>
      <c r="M766" s="238"/>
      <c r="N766" s="239"/>
      <c r="O766" s="239"/>
      <c r="P766" s="239"/>
      <c r="Q766" s="239"/>
      <c r="R766" s="239"/>
      <c r="S766" s="239"/>
      <c r="T766" s="24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1" t="s">
        <v>163</v>
      </c>
      <c r="AU766" s="241" t="s">
        <v>88</v>
      </c>
      <c r="AV766" s="13" t="s">
        <v>86</v>
      </c>
      <c r="AW766" s="13" t="s">
        <v>34</v>
      </c>
      <c r="AX766" s="13" t="s">
        <v>78</v>
      </c>
      <c r="AY766" s="241" t="s">
        <v>154</v>
      </c>
    </row>
    <row r="767" s="14" customFormat="1">
      <c r="A767" s="14"/>
      <c r="B767" s="242"/>
      <c r="C767" s="243"/>
      <c r="D767" s="233" t="s">
        <v>163</v>
      </c>
      <c r="E767" s="244" t="s">
        <v>1</v>
      </c>
      <c r="F767" s="245" t="s">
        <v>624</v>
      </c>
      <c r="G767" s="243"/>
      <c r="H767" s="246">
        <v>6.3499999999999996</v>
      </c>
      <c r="I767" s="247"/>
      <c r="J767" s="243"/>
      <c r="K767" s="243"/>
      <c r="L767" s="248"/>
      <c r="M767" s="249"/>
      <c r="N767" s="250"/>
      <c r="O767" s="250"/>
      <c r="P767" s="250"/>
      <c r="Q767" s="250"/>
      <c r="R767" s="250"/>
      <c r="S767" s="250"/>
      <c r="T767" s="25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2" t="s">
        <v>163</v>
      </c>
      <c r="AU767" s="252" t="s">
        <v>88</v>
      </c>
      <c r="AV767" s="14" t="s">
        <v>88</v>
      </c>
      <c r="AW767" s="14" t="s">
        <v>34</v>
      </c>
      <c r="AX767" s="14" t="s">
        <v>78</v>
      </c>
      <c r="AY767" s="252" t="s">
        <v>154</v>
      </c>
    </row>
    <row r="768" s="13" customFormat="1">
      <c r="A768" s="13"/>
      <c r="B768" s="231"/>
      <c r="C768" s="232"/>
      <c r="D768" s="233" t="s">
        <v>163</v>
      </c>
      <c r="E768" s="234" t="s">
        <v>1</v>
      </c>
      <c r="F768" s="235" t="s">
        <v>426</v>
      </c>
      <c r="G768" s="232"/>
      <c r="H768" s="234" t="s">
        <v>1</v>
      </c>
      <c r="I768" s="236"/>
      <c r="J768" s="232"/>
      <c r="K768" s="232"/>
      <c r="L768" s="237"/>
      <c r="M768" s="238"/>
      <c r="N768" s="239"/>
      <c r="O768" s="239"/>
      <c r="P768" s="239"/>
      <c r="Q768" s="239"/>
      <c r="R768" s="239"/>
      <c r="S768" s="239"/>
      <c r="T768" s="24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1" t="s">
        <v>163</v>
      </c>
      <c r="AU768" s="241" t="s">
        <v>88</v>
      </c>
      <c r="AV768" s="13" t="s">
        <v>86</v>
      </c>
      <c r="AW768" s="13" t="s">
        <v>34</v>
      </c>
      <c r="AX768" s="13" t="s">
        <v>78</v>
      </c>
      <c r="AY768" s="241" t="s">
        <v>154</v>
      </c>
    </row>
    <row r="769" s="14" customFormat="1">
      <c r="A769" s="14"/>
      <c r="B769" s="242"/>
      <c r="C769" s="243"/>
      <c r="D769" s="233" t="s">
        <v>163</v>
      </c>
      <c r="E769" s="244" t="s">
        <v>1</v>
      </c>
      <c r="F769" s="245" t="s">
        <v>184</v>
      </c>
      <c r="G769" s="243"/>
      <c r="H769" s="246">
        <v>6</v>
      </c>
      <c r="I769" s="247"/>
      <c r="J769" s="243"/>
      <c r="K769" s="243"/>
      <c r="L769" s="248"/>
      <c r="M769" s="249"/>
      <c r="N769" s="250"/>
      <c r="O769" s="250"/>
      <c r="P769" s="250"/>
      <c r="Q769" s="250"/>
      <c r="R769" s="250"/>
      <c r="S769" s="250"/>
      <c r="T769" s="25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2" t="s">
        <v>163</v>
      </c>
      <c r="AU769" s="252" t="s">
        <v>88</v>
      </c>
      <c r="AV769" s="14" t="s">
        <v>88</v>
      </c>
      <c r="AW769" s="14" t="s">
        <v>34</v>
      </c>
      <c r="AX769" s="14" t="s">
        <v>78</v>
      </c>
      <c r="AY769" s="252" t="s">
        <v>154</v>
      </c>
    </row>
    <row r="770" s="15" customFormat="1">
      <c r="A770" s="15"/>
      <c r="B770" s="253"/>
      <c r="C770" s="254"/>
      <c r="D770" s="233" t="s">
        <v>163</v>
      </c>
      <c r="E770" s="255" t="s">
        <v>1</v>
      </c>
      <c r="F770" s="256" t="s">
        <v>201</v>
      </c>
      <c r="G770" s="254"/>
      <c r="H770" s="257">
        <v>98.900000000000006</v>
      </c>
      <c r="I770" s="258"/>
      <c r="J770" s="254"/>
      <c r="K770" s="254"/>
      <c r="L770" s="259"/>
      <c r="M770" s="260"/>
      <c r="N770" s="261"/>
      <c r="O770" s="261"/>
      <c r="P770" s="261"/>
      <c r="Q770" s="261"/>
      <c r="R770" s="261"/>
      <c r="S770" s="261"/>
      <c r="T770" s="262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3" t="s">
        <v>163</v>
      </c>
      <c r="AU770" s="263" t="s">
        <v>88</v>
      </c>
      <c r="AV770" s="15" t="s">
        <v>161</v>
      </c>
      <c r="AW770" s="15" t="s">
        <v>34</v>
      </c>
      <c r="AX770" s="15" t="s">
        <v>86</v>
      </c>
      <c r="AY770" s="263" t="s">
        <v>154</v>
      </c>
    </row>
    <row r="771" s="2" customFormat="1" ht="21.75" customHeight="1">
      <c r="A771" s="38"/>
      <c r="B771" s="39"/>
      <c r="C771" s="218" t="s">
        <v>1111</v>
      </c>
      <c r="D771" s="218" t="s">
        <v>156</v>
      </c>
      <c r="E771" s="219" t="s">
        <v>1112</v>
      </c>
      <c r="F771" s="220" t="s">
        <v>1113</v>
      </c>
      <c r="G771" s="221" t="s">
        <v>205</v>
      </c>
      <c r="H771" s="222">
        <v>98.900000000000006</v>
      </c>
      <c r="I771" s="223"/>
      <c r="J771" s="224">
        <f>ROUND(I771*H771,2)</f>
        <v>0</v>
      </c>
      <c r="K771" s="220" t="s">
        <v>160</v>
      </c>
      <c r="L771" s="44"/>
      <c r="M771" s="225" t="s">
        <v>1</v>
      </c>
      <c r="N771" s="226" t="s">
        <v>43</v>
      </c>
      <c r="O771" s="91"/>
      <c r="P771" s="227">
        <f>O771*H771</f>
        <v>0</v>
      </c>
      <c r="Q771" s="227">
        <v>0.0075820000000000002</v>
      </c>
      <c r="R771" s="227">
        <f>Q771*H771</f>
        <v>0.74985980000000008</v>
      </c>
      <c r="S771" s="227">
        <v>0</v>
      </c>
      <c r="T771" s="228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9" t="s">
        <v>246</v>
      </c>
      <c r="AT771" s="229" t="s">
        <v>156</v>
      </c>
      <c r="AU771" s="229" t="s">
        <v>88</v>
      </c>
      <c r="AY771" s="17" t="s">
        <v>154</v>
      </c>
      <c r="BE771" s="230">
        <f>IF(N771="základní",J771,0)</f>
        <v>0</v>
      </c>
      <c r="BF771" s="230">
        <f>IF(N771="snížená",J771,0)</f>
        <v>0</v>
      </c>
      <c r="BG771" s="230">
        <f>IF(N771="zákl. přenesená",J771,0)</f>
        <v>0</v>
      </c>
      <c r="BH771" s="230">
        <f>IF(N771="sníž. přenesená",J771,0)</f>
        <v>0</v>
      </c>
      <c r="BI771" s="230">
        <f>IF(N771="nulová",J771,0)</f>
        <v>0</v>
      </c>
      <c r="BJ771" s="17" t="s">
        <v>86</v>
      </c>
      <c r="BK771" s="230">
        <f>ROUND(I771*H771,2)</f>
        <v>0</v>
      </c>
      <c r="BL771" s="17" t="s">
        <v>246</v>
      </c>
      <c r="BM771" s="229" t="s">
        <v>1114</v>
      </c>
    </row>
    <row r="772" s="2" customFormat="1" ht="24.15" customHeight="1">
      <c r="A772" s="38"/>
      <c r="B772" s="39"/>
      <c r="C772" s="218" t="s">
        <v>1115</v>
      </c>
      <c r="D772" s="218" t="s">
        <v>156</v>
      </c>
      <c r="E772" s="219" t="s">
        <v>1116</v>
      </c>
      <c r="F772" s="220" t="s">
        <v>1117</v>
      </c>
      <c r="G772" s="221" t="s">
        <v>387</v>
      </c>
      <c r="H772" s="222">
        <v>55</v>
      </c>
      <c r="I772" s="223"/>
      <c r="J772" s="224">
        <f>ROUND(I772*H772,2)</f>
        <v>0</v>
      </c>
      <c r="K772" s="220" t="s">
        <v>160</v>
      </c>
      <c r="L772" s="44"/>
      <c r="M772" s="225" t="s">
        <v>1</v>
      </c>
      <c r="N772" s="226" t="s">
        <v>43</v>
      </c>
      <c r="O772" s="91"/>
      <c r="P772" s="227">
        <f>O772*H772</f>
        <v>0</v>
      </c>
      <c r="Q772" s="227">
        <v>0.0015299999999999999</v>
      </c>
      <c r="R772" s="227">
        <f>Q772*H772</f>
        <v>0.084149999999999989</v>
      </c>
      <c r="S772" s="227">
        <v>0</v>
      </c>
      <c r="T772" s="228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9" t="s">
        <v>246</v>
      </c>
      <c r="AT772" s="229" t="s">
        <v>156</v>
      </c>
      <c r="AU772" s="229" t="s">
        <v>88</v>
      </c>
      <c r="AY772" s="17" t="s">
        <v>154</v>
      </c>
      <c r="BE772" s="230">
        <f>IF(N772="základní",J772,0)</f>
        <v>0</v>
      </c>
      <c r="BF772" s="230">
        <f>IF(N772="snížená",J772,0)</f>
        <v>0</v>
      </c>
      <c r="BG772" s="230">
        <f>IF(N772="zákl. přenesená",J772,0)</f>
        <v>0</v>
      </c>
      <c r="BH772" s="230">
        <f>IF(N772="sníž. přenesená",J772,0)</f>
        <v>0</v>
      </c>
      <c r="BI772" s="230">
        <f>IF(N772="nulová",J772,0)</f>
        <v>0</v>
      </c>
      <c r="BJ772" s="17" t="s">
        <v>86</v>
      </c>
      <c r="BK772" s="230">
        <f>ROUND(I772*H772,2)</f>
        <v>0</v>
      </c>
      <c r="BL772" s="17" t="s">
        <v>246</v>
      </c>
      <c r="BM772" s="229" t="s">
        <v>1118</v>
      </c>
    </row>
    <row r="773" s="13" customFormat="1">
      <c r="A773" s="13"/>
      <c r="B773" s="231"/>
      <c r="C773" s="232"/>
      <c r="D773" s="233" t="s">
        <v>163</v>
      </c>
      <c r="E773" s="234" t="s">
        <v>1</v>
      </c>
      <c r="F773" s="235" t="s">
        <v>1119</v>
      </c>
      <c r="G773" s="232"/>
      <c r="H773" s="234" t="s">
        <v>1</v>
      </c>
      <c r="I773" s="236"/>
      <c r="J773" s="232"/>
      <c r="K773" s="232"/>
      <c r="L773" s="237"/>
      <c r="M773" s="238"/>
      <c r="N773" s="239"/>
      <c r="O773" s="239"/>
      <c r="P773" s="239"/>
      <c r="Q773" s="239"/>
      <c r="R773" s="239"/>
      <c r="S773" s="239"/>
      <c r="T773" s="24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1" t="s">
        <v>163</v>
      </c>
      <c r="AU773" s="241" t="s">
        <v>88</v>
      </c>
      <c r="AV773" s="13" t="s">
        <v>86</v>
      </c>
      <c r="AW773" s="13" t="s">
        <v>34</v>
      </c>
      <c r="AX773" s="13" t="s">
        <v>78</v>
      </c>
      <c r="AY773" s="241" t="s">
        <v>154</v>
      </c>
    </row>
    <row r="774" s="14" customFormat="1">
      <c r="A774" s="14"/>
      <c r="B774" s="242"/>
      <c r="C774" s="243"/>
      <c r="D774" s="233" t="s">
        <v>163</v>
      </c>
      <c r="E774" s="244" t="s">
        <v>1</v>
      </c>
      <c r="F774" s="245" t="s">
        <v>1120</v>
      </c>
      <c r="G774" s="243"/>
      <c r="H774" s="246">
        <v>3</v>
      </c>
      <c r="I774" s="247"/>
      <c r="J774" s="243"/>
      <c r="K774" s="243"/>
      <c r="L774" s="248"/>
      <c r="M774" s="249"/>
      <c r="N774" s="250"/>
      <c r="O774" s="250"/>
      <c r="P774" s="250"/>
      <c r="Q774" s="250"/>
      <c r="R774" s="250"/>
      <c r="S774" s="250"/>
      <c r="T774" s="25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2" t="s">
        <v>163</v>
      </c>
      <c r="AU774" s="252" t="s">
        <v>88</v>
      </c>
      <c r="AV774" s="14" t="s">
        <v>88</v>
      </c>
      <c r="AW774" s="14" t="s">
        <v>34</v>
      </c>
      <c r="AX774" s="14" t="s">
        <v>78</v>
      </c>
      <c r="AY774" s="252" t="s">
        <v>154</v>
      </c>
    </row>
    <row r="775" s="13" customFormat="1">
      <c r="A775" s="13"/>
      <c r="B775" s="231"/>
      <c r="C775" s="232"/>
      <c r="D775" s="233" t="s">
        <v>163</v>
      </c>
      <c r="E775" s="234" t="s">
        <v>1</v>
      </c>
      <c r="F775" s="235" t="s">
        <v>1121</v>
      </c>
      <c r="G775" s="232"/>
      <c r="H775" s="234" t="s">
        <v>1</v>
      </c>
      <c r="I775" s="236"/>
      <c r="J775" s="232"/>
      <c r="K775" s="232"/>
      <c r="L775" s="237"/>
      <c r="M775" s="238"/>
      <c r="N775" s="239"/>
      <c r="O775" s="239"/>
      <c r="P775" s="239"/>
      <c r="Q775" s="239"/>
      <c r="R775" s="239"/>
      <c r="S775" s="239"/>
      <c r="T775" s="240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1" t="s">
        <v>163</v>
      </c>
      <c r="AU775" s="241" t="s">
        <v>88</v>
      </c>
      <c r="AV775" s="13" t="s">
        <v>86</v>
      </c>
      <c r="AW775" s="13" t="s">
        <v>34</v>
      </c>
      <c r="AX775" s="13" t="s">
        <v>78</v>
      </c>
      <c r="AY775" s="241" t="s">
        <v>154</v>
      </c>
    </row>
    <row r="776" s="14" customFormat="1">
      <c r="A776" s="14"/>
      <c r="B776" s="242"/>
      <c r="C776" s="243"/>
      <c r="D776" s="233" t="s">
        <v>163</v>
      </c>
      <c r="E776" s="244" t="s">
        <v>1</v>
      </c>
      <c r="F776" s="245" t="s">
        <v>1122</v>
      </c>
      <c r="G776" s="243"/>
      <c r="H776" s="246">
        <v>52</v>
      </c>
      <c r="I776" s="247"/>
      <c r="J776" s="243"/>
      <c r="K776" s="243"/>
      <c r="L776" s="248"/>
      <c r="M776" s="249"/>
      <c r="N776" s="250"/>
      <c r="O776" s="250"/>
      <c r="P776" s="250"/>
      <c r="Q776" s="250"/>
      <c r="R776" s="250"/>
      <c r="S776" s="250"/>
      <c r="T776" s="25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2" t="s">
        <v>163</v>
      </c>
      <c r="AU776" s="252" t="s">
        <v>88</v>
      </c>
      <c r="AV776" s="14" t="s">
        <v>88</v>
      </c>
      <c r="AW776" s="14" t="s">
        <v>34</v>
      </c>
      <c r="AX776" s="14" t="s">
        <v>78</v>
      </c>
      <c r="AY776" s="252" t="s">
        <v>154</v>
      </c>
    </row>
    <row r="777" s="15" customFormat="1">
      <c r="A777" s="15"/>
      <c r="B777" s="253"/>
      <c r="C777" s="254"/>
      <c r="D777" s="233" t="s">
        <v>163</v>
      </c>
      <c r="E777" s="255" t="s">
        <v>1</v>
      </c>
      <c r="F777" s="256" t="s">
        <v>201</v>
      </c>
      <c r="G777" s="254"/>
      <c r="H777" s="257">
        <v>55</v>
      </c>
      <c r="I777" s="258"/>
      <c r="J777" s="254"/>
      <c r="K777" s="254"/>
      <c r="L777" s="259"/>
      <c r="M777" s="260"/>
      <c r="N777" s="261"/>
      <c r="O777" s="261"/>
      <c r="P777" s="261"/>
      <c r="Q777" s="261"/>
      <c r="R777" s="261"/>
      <c r="S777" s="261"/>
      <c r="T777" s="262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3" t="s">
        <v>163</v>
      </c>
      <c r="AU777" s="263" t="s">
        <v>88</v>
      </c>
      <c r="AV777" s="15" t="s">
        <v>161</v>
      </c>
      <c r="AW777" s="15" t="s">
        <v>34</v>
      </c>
      <c r="AX777" s="15" t="s">
        <v>86</v>
      </c>
      <c r="AY777" s="263" t="s">
        <v>154</v>
      </c>
    </row>
    <row r="778" s="2" customFormat="1" ht="24.15" customHeight="1">
      <c r="A778" s="38"/>
      <c r="B778" s="39"/>
      <c r="C778" s="264" t="s">
        <v>1123</v>
      </c>
      <c r="D778" s="264" t="s">
        <v>258</v>
      </c>
      <c r="E778" s="265" t="s">
        <v>1124</v>
      </c>
      <c r="F778" s="266" t="s">
        <v>1125</v>
      </c>
      <c r="G778" s="267" t="s">
        <v>205</v>
      </c>
      <c r="H778" s="268">
        <v>19.25</v>
      </c>
      <c r="I778" s="269"/>
      <c r="J778" s="270">
        <f>ROUND(I778*H778,2)</f>
        <v>0</v>
      </c>
      <c r="K778" s="266" t="s">
        <v>1</v>
      </c>
      <c r="L778" s="271"/>
      <c r="M778" s="272" t="s">
        <v>1</v>
      </c>
      <c r="N778" s="273" t="s">
        <v>43</v>
      </c>
      <c r="O778" s="91"/>
      <c r="P778" s="227">
        <f>O778*H778</f>
        <v>0</v>
      </c>
      <c r="Q778" s="227">
        <v>0.019199999999999998</v>
      </c>
      <c r="R778" s="227">
        <f>Q778*H778</f>
        <v>0.36959999999999998</v>
      </c>
      <c r="S778" s="227">
        <v>0</v>
      </c>
      <c r="T778" s="228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9" t="s">
        <v>338</v>
      </c>
      <c r="AT778" s="229" t="s">
        <v>258</v>
      </c>
      <c r="AU778" s="229" t="s">
        <v>88</v>
      </c>
      <c r="AY778" s="17" t="s">
        <v>154</v>
      </c>
      <c r="BE778" s="230">
        <f>IF(N778="základní",J778,0)</f>
        <v>0</v>
      </c>
      <c r="BF778" s="230">
        <f>IF(N778="snížená",J778,0)</f>
        <v>0</v>
      </c>
      <c r="BG778" s="230">
        <f>IF(N778="zákl. přenesená",J778,0)</f>
        <v>0</v>
      </c>
      <c r="BH778" s="230">
        <f>IF(N778="sníž. přenesená",J778,0)</f>
        <v>0</v>
      </c>
      <c r="BI778" s="230">
        <f>IF(N778="nulová",J778,0)</f>
        <v>0</v>
      </c>
      <c r="BJ778" s="17" t="s">
        <v>86</v>
      </c>
      <c r="BK778" s="230">
        <f>ROUND(I778*H778,2)</f>
        <v>0</v>
      </c>
      <c r="BL778" s="17" t="s">
        <v>246</v>
      </c>
      <c r="BM778" s="229" t="s">
        <v>1126</v>
      </c>
    </row>
    <row r="779" s="13" customFormat="1">
      <c r="A779" s="13"/>
      <c r="B779" s="231"/>
      <c r="C779" s="232"/>
      <c r="D779" s="233" t="s">
        <v>163</v>
      </c>
      <c r="E779" s="234" t="s">
        <v>1</v>
      </c>
      <c r="F779" s="235" t="s">
        <v>1119</v>
      </c>
      <c r="G779" s="232"/>
      <c r="H779" s="234" t="s">
        <v>1</v>
      </c>
      <c r="I779" s="236"/>
      <c r="J779" s="232"/>
      <c r="K779" s="232"/>
      <c r="L779" s="237"/>
      <c r="M779" s="238"/>
      <c r="N779" s="239"/>
      <c r="O779" s="239"/>
      <c r="P779" s="239"/>
      <c r="Q779" s="239"/>
      <c r="R779" s="239"/>
      <c r="S779" s="239"/>
      <c r="T779" s="24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1" t="s">
        <v>163</v>
      </c>
      <c r="AU779" s="241" t="s">
        <v>88</v>
      </c>
      <c r="AV779" s="13" t="s">
        <v>86</v>
      </c>
      <c r="AW779" s="13" t="s">
        <v>34</v>
      </c>
      <c r="AX779" s="13" t="s">
        <v>78</v>
      </c>
      <c r="AY779" s="241" t="s">
        <v>154</v>
      </c>
    </row>
    <row r="780" s="14" customFormat="1">
      <c r="A780" s="14"/>
      <c r="B780" s="242"/>
      <c r="C780" s="243"/>
      <c r="D780" s="233" t="s">
        <v>163</v>
      </c>
      <c r="E780" s="244" t="s">
        <v>1</v>
      </c>
      <c r="F780" s="245" t="s">
        <v>1127</v>
      </c>
      <c r="G780" s="243"/>
      <c r="H780" s="246">
        <v>1.05</v>
      </c>
      <c r="I780" s="247"/>
      <c r="J780" s="243"/>
      <c r="K780" s="243"/>
      <c r="L780" s="248"/>
      <c r="M780" s="249"/>
      <c r="N780" s="250"/>
      <c r="O780" s="250"/>
      <c r="P780" s="250"/>
      <c r="Q780" s="250"/>
      <c r="R780" s="250"/>
      <c r="S780" s="250"/>
      <c r="T780" s="251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2" t="s">
        <v>163</v>
      </c>
      <c r="AU780" s="252" t="s">
        <v>88</v>
      </c>
      <c r="AV780" s="14" t="s">
        <v>88</v>
      </c>
      <c r="AW780" s="14" t="s">
        <v>34</v>
      </c>
      <c r="AX780" s="14" t="s">
        <v>78</v>
      </c>
      <c r="AY780" s="252" t="s">
        <v>154</v>
      </c>
    </row>
    <row r="781" s="13" customFormat="1">
      <c r="A781" s="13"/>
      <c r="B781" s="231"/>
      <c r="C781" s="232"/>
      <c r="D781" s="233" t="s">
        <v>163</v>
      </c>
      <c r="E781" s="234" t="s">
        <v>1</v>
      </c>
      <c r="F781" s="235" t="s">
        <v>1121</v>
      </c>
      <c r="G781" s="232"/>
      <c r="H781" s="234" t="s">
        <v>1</v>
      </c>
      <c r="I781" s="236"/>
      <c r="J781" s="232"/>
      <c r="K781" s="232"/>
      <c r="L781" s="237"/>
      <c r="M781" s="238"/>
      <c r="N781" s="239"/>
      <c r="O781" s="239"/>
      <c r="P781" s="239"/>
      <c r="Q781" s="239"/>
      <c r="R781" s="239"/>
      <c r="S781" s="239"/>
      <c r="T781" s="24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1" t="s">
        <v>163</v>
      </c>
      <c r="AU781" s="241" t="s">
        <v>88</v>
      </c>
      <c r="AV781" s="13" t="s">
        <v>86</v>
      </c>
      <c r="AW781" s="13" t="s">
        <v>34</v>
      </c>
      <c r="AX781" s="13" t="s">
        <v>78</v>
      </c>
      <c r="AY781" s="241" t="s">
        <v>154</v>
      </c>
    </row>
    <row r="782" s="14" customFormat="1">
      <c r="A782" s="14"/>
      <c r="B782" s="242"/>
      <c r="C782" s="243"/>
      <c r="D782" s="233" t="s">
        <v>163</v>
      </c>
      <c r="E782" s="244" t="s">
        <v>1</v>
      </c>
      <c r="F782" s="245" t="s">
        <v>1128</v>
      </c>
      <c r="G782" s="243"/>
      <c r="H782" s="246">
        <v>18.199999999999999</v>
      </c>
      <c r="I782" s="247"/>
      <c r="J782" s="243"/>
      <c r="K782" s="243"/>
      <c r="L782" s="248"/>
      <c r="M782" s="249"/>
      <c r="N782" s="250"/>
      <c r="O782" s="250"/>
      <c r="P782" s="250"/>
      <c r="Q782" s="250"/>
      <c r="R782" s="250"/>
      <c r="S782" s="250"/>
      <c r="T782" s="25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2" t="s">
        <v>163</v>
      </c>
      <c r="AU782" s="252" t="s">
        <v>88</v>
      </c>
      <c r="AV782" s="14" t="s">
        <v>88</v>
      </c>
      <c r="AW782" s="14" t="s">
        <v>34</v>
      </c>
      <c r="AX782" s="14" t="s">
        <v>78</v>
      </c>
      <c r="AY782" s="252" t="s">
        <v>154</v>
      </c>
    </row>
    <row r="783" s="15" customFormat="1">
      <c r="A783" s="15"/>
      <c r="B783" s="253"/>
      <c r="C783" s="254"/>
      <c r="D783" s="233" t="s">
        <v>163</v>
      </c>
      <c r="E783" s="255" t="s">
        <v>1</v>
      </c>
      <c r="F783" s="256" t="s">
        <v>201</v>
      </c>
      <c r="G783" s="254"/>
      <c r="H783" s="257">
        <v>19.25</v>
      </c>
      <c r="I783" s="258"/>
      <c r="J783" s="254"/>
      <c r="K783" s="254"/>
      <c r="L783" s="259"/>
      <c r="M783" s="260"/>
      <c r="N783" s="261"/>
      <c r="O783" s="261"/>
      <c r="P783" s="261"/>
      <c r="Q783" s="261"/>
      <c r="R783" s="261"/>
      <c r="S783" s="261"/>
      <c r="T783" s="262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3" t="s">
        <v>163</v>
      </c>
      <c r="AU783" s="263" t="s">
        <v>88</v>
      </c>
      <c r="AV783" s="15" t="s">
        <v>161</v>
      </c>
      <c r="AW783" s="15" t="s">
        <v>34</v>
      </c>
      <c r="AX783" s="15" t="s">
        <v>86</v>
      </c>
      <c r="AY783" s="263" t="s">
        <v>154</v>
      </c>
    </row>
    <row r="784" s="2" customFormat="1" ht="24.15" customHeight="1">
      <c r="A784" s="38"/>
      <c r="B784" s="39"/>
      <c r="C784" s="218" t="s">
        <v>1129</v>
      </c>
      <c r="D784" s="218" t="s">
        <v>156</v>
      </c>
      <c r="E784" s="219" t="s">
        <v>1130</v>
      </c>
      <c r="F784" s="220" t="s">
        <v>1131</v>
      </c>
      <c r="G784" s="221" t="s">
        <v>387</v>
      </c>
      <c r="H784" s="222">
        <v>55</v>
      </c>
      <c r="I784" s="223"/>
      <c r="J784" s="224">
        <f>ROUND(I784*H784,2)</f>
        <v>0</v>
      </c>
      <c r="K784" s="220" t="s">
        <v>160</v>
      </c>
      <c r="L784" s="44"/>
      <c r="M784" s="225" t="s">
        <v>1</v>
      </c>
      <c r="N784" s="226" t="s">
        <v>43</v>
      </c>
      <c r="O784" s="91"/>
      <c r="P784" s="227">
        <f>O784*H784</f>
        <v>0</v>
      </c>
      <c r="Q784" s="227">
        <v>0.0010200000000000001</v>
      </c>
      <c r="R784" s="227">
        <f>Q784*H784</f>
        <v>0.056100000000000004</v>
      </c>
      <c r="S784" s="227">
        <v>0</v>
      </c>
      <c r="T784" s="228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9" t="s">
        <v>246</v>
      </c>
      <c r="AT784" s="229" t="s">
        <v>156</v>
      </c>
      <c r="AU784" s="229" t="s">
        <v>88</v>
      </c>
      <c r="AY784" s="17" t="s">
        <v>154</v>
      </c>
      <c r="BE784" s="230">
        <f>IF(N784="základní",J784,0)</f>
        <v>0</v>
      </c>
      <c r="BF784" s="230">
        <f>IF(N784="snížená",J784,0)</f>
        <v>0</v>
      </c>
      <c r="BG784" s="230">
        <f>IF(N784="zákl. přenesená",J784,0)</f>
        <v>0</v>
      </c>
      <c r="BH784" s="230">
        <f>IF(N784="sníž. přenesená",J784,0)</f>
        <v>0</v>
      </c>
      <c r="BI784" s="230">
        <f>IF(N784="nulová",J784,0)</f>
        <v>0</v>
      </c>
      <c r="BJ784" s="17" t="s">
        <v>86</v>
      </c>
      <c r="BK784" s="230">
        <f>ROUND(I784*H784,2)</f>
        <v>0</v>
      </c>
      <c r="BL784" s="17" t="s">
        <v>246</v>
      </c>
      <c r="BM784" s="229" t="s">
        <v>1132</v>
      </c>
    </row>
    <row r="785" s="13" customFormat="1">
      <c r="A785" s="13"/>
      <c r="B785" s="231"/>
      <c r="C785" s="232"/>
      <c r="D785" s="233" t="s">
        <v>163</v>
      </c>
      <c r="E785" s="234" t="s">
        <v>1</v>
      </c>
      <c r="F785" s="235" t="s">
        <v>1119</v>
      </c>
      <c r="G785" s="232"/>
      <c r="H785" s="234" t="s">
        <v>1</v>
      </c>
      <c r="I785" s="236"/>
      <c r="J785" s="232"/>
      <c r="K785" s="232"/>
      <c r="L785" s="237"/>
      <c r="M785" s="238"/>
      <c r="N785" s="239"/>
      <c r="O785" s="239"/>
      <c r="P785" s="239"/>
      <c r="Q785" s="239"/>
      <c r="R785" s="239"/>
      <c r="S785" s="239"/>
      <c r="T785" s="24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1" t="s">
        <v>163</v>
      </c>
      <c r="AU785" s="241" t="s">
        <v>88</v>
      </c>
      <c r="AV785" s="13" t="s">
        <v>86</v>
      </c>
      <c r="AW785" s="13" t="s">
        <v>34</v>
      </c>
      <c r="AX785" s="13" t="s">
        <v>78</v>
      </c>
      <c r="AY785" s="241" t="s">
        <v>154</v>
      </c>
    </row>
    <row r="786" s="14" customFormat="1">
      <c r="A786" s="14"/>
      <c r="B786" s="242"/>
      <c r="C786" s="243"/>
      <c r="D786" s="233" t="s">
        <v>163</v>
      </c>
      <c r="E786" s="244" t="s">
        <v>1</v>
      </c>
      <c r="F786" s="245" t="s">
        <v>1120</v>
      </c>
      <c r="G786" s="243"/>
      <c r="H786" s="246">
        <v>3</v>
      </c>
      <c r="I786" s="247"/>
      <c r="J786" s="243"/>
      <c r="K786" s="243"/>
      <c r="L786" s="248"/>
      <c r="M786" s="249"/>
      <c r="N786" s="250"/>
      <c r="O786" s="250"/>
      <c r="P786" s="250"/>
      <c r="Q786" s="250"/>
      <c r="R786" s="250"/>
      <c r="S786" s="250"/>
      <c r="T786" s="25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2" t="s">
        <v>163</v>
      </c>
      <c r="AU786" s="252" t="s">
        <v>88</v>
      </c>
      <c r="AV786" s="14" t="s">
        <v>88</v>
      </c>
      <c r="AW786" s="14" t="s">
        <v>34</v>
      </c>
      <c r="AX786" s="14" t="s">
        <v>78</v>
      </c>
      <c r="AY786" s="252" t="s">
        <v>154</v>
      </c>
    </row>
    <row r="787" s="13" customFormat="1">
      <c r="A787" s="13"/>
      <c r="B787" s="231"/>
      <c r="C787" s="232"/>
      <c r="D787" s="233" t="s">
        <v>163</v>
      </c>
      <c r="E787" s="234" t="s">
        <v>1</v>
      </c>
      <c r="F787" s="235" t="s">
        <v>1121</v>
      </c>
      <c r="G787" s="232"/>
      <c r="H787" s="234" t="s">
        <v>1</v>
      </c>
      <c r="I787" s="236"/>
      <c r="J787" s="232"/>
      <c r="K787" s="232"/>
      <c r="L787" s="237"/>
      <c r="M787" s="238"/>
      <c r="N787" s="239"/>
      <c r="O787" s="239"/>
      <c r="P787" s="239"/>
      <c r="Q787" s="239"/>
      <c r="R787" s="239"/>
      <c r="S787" s="239"/>
      <c r="T787" s="24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1" t="s">
        <v>163</v>
      </c>
      <c r="AU787" s="241" t="s">
        <v>88</v>
      </c>
      <c r="AV787" s="13" t="s">
        <v>86</v>
      </c>
      <c r="AW787" s="13" t="s">
        <v>34</v>
      </c>
      <c r="AX787" s="13" t="s">
        <v>78</v>
      </c>
      <c r="AY787" s="241" t="s">
        <v>154</v>
      </c>
    </row>
    <row r="788" s="14" customFormat="1">
      <c r="A788" s="14"/>
      <c r="B788" s="242"/>
      <c r="C788" s="243"/>
      <c r="D788" s="233" t="s">
        <v>163</v>
      </c>
      <c r="E788" s="244" t="s">
        <v>1</v>
      </c>
      <c r="F788" s="245" t="s">
        <v>1122</v>
      </c>
      <c r="G788" s="243"/>
      <c r="H788" s="246">
        <v>52</v>
      </c>
      <c r="I788" s="247"/>
      <c r="J788" s="243"/>
      <c r="K788" s="243"/>
      <c r="L788" s="248"/>
      <c r="M788" s="249"/>
      <c r="N788" s="250"/>
      <c r="O788" s="250"/>
      <c r="P788" s="250"/>
      <c r="Q788" s="250"/>
      <c r="R788" s="250"/>
      <c r="S788" s="250"/>
      <c r="T788" s="25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2" t="s">
        <v>163</v>
      </c>
      <c r="AU788" s="252" t="s">
        <v>88</v>
      </c>
      <c r="AV788" s="14" t="s">
        <v>88</v>
      </c>
      <c r="AW788" s="14" t="s">
        <v>34</v>
      </c>
      <c r="AX788" s="14" t="s">
        <v>78</v>
      </c>
      <c r="AY788" s="252" t="s">
        <v>154</v>
      </c>
    </row>
    <row r="789" s="15" customFormat="1">
      <c r="A789" s="15"/>
      <c r="B789" s="253"/>
      <c r="C789" s="254"/>
      <c r="D789" s="233" t="s">
        <v>163</v>
      </c>
      <c r="E789" s="255" t="s">
        <v>1</v>
      </c>
      <c r="F789" s="256" t="s">
        <v>201</v>
      </c>
      <c r="G789" s="254"/>
      <c r="H789" s="257">
        <v>55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3" t="s">
        <v>163</v>
      </c>
      <c r="AU789" s="263" t="s">
        <v>88</v>
      </c>
      <c r="AV789" s="15" t="s">
        <v>161</v>
      </c>
      <c r="AW789" s="15" t="s">
        <v>34</v>
      </c>
      <c r="AX789" s="15" t="s">
        <v>86</v>
      </c>
      <c r="AY789" s="263" t="s">
        <v>154</v>
      </c>
    </row>
    <row r="790" s="2" customFormat="1" ht="24.15" customHeight="1">
      <c r="A790" s="38"/>
      <c r="B790" s="39"/>
      <c r="C790" s="264" t="s">
        <v>1133</v>
      </c>
      <c r="D790" s="264" t="s">
        <v>258</v>
      </c>
      <c r="E790" s="265" t="s">
        <v>1134</v>
      </c>
      <c r="F790" s="266" t="s">
        <v>1135</v>
      </c>
      <c r="G790" s="267" t="s">
        <v>205</v>
      </c>
      <c r="H790" s="268">
        <v>11</v>
      </c>
      <c r="I790" s="269"/>
      <c r="J790" s="270">
        <f>ROUND(I790*H790,2)</f>
        <v>0</v>
      </c>
      <c r="K790" s="266" t="s">
        <v>160</v>
      </c>
      <c r="L790" s="271"/>
      <c r="M790" s="272" t="s">
        <v>1</v>
      </c>
      <c r="N790" s="273" t="s">
        <v>43</v>
      </c>
      <c r="O790" s="91"/>
      <c r="P790" s="227">
        <f>O790*H790</f>
        <v>0</v>
      </c>
      <c r="Q790" s="227">
        <v>0.019199999999999998</v>
      </c>
      <c r="R790" s="227">
        <f>Q790*H790</f>
        <v>0.21119999999999997</v>
      </c>
      <c r="S790" s="227">
        <v>0</v>
      </c>
      <c r="T790" s="228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9" t="s">
        <v>338</v>
      </c>
      <c r="AT790" s="229" t="s">
        <v>258</v>
      </c>
      <c r="AU790" s="229" t="s">
        <v>88</v>
      </c>
      <c r="AY790" s="17" t="s">
        <v>154</v>
      </c>
      <c r="BE790" s="230">
        <f>IF(N790="základní",J790,0)</f>
        <v>0</v>
      </c>
      <c r="BF790" s="230">
        <f>IF(N790="snížená",J790,0)</f>
        <v>0</v>
      </c>
      <c r="BG790" s="230">
        <f>IF(N790="zákl. přenesená",J790,0)</f>
        <v>0</v>
      </c>
      <c r="BH790" s="230">
        <f>IF(N790="sníž. přenesená",J790,0)</f>
        <v>0</v>
      </c>
      <c r="BI790" s="230">
        <f>IF(N790="nulová",J790,0)</f>
        <v>0</v>
      </c>
      <c r="BJ790" s="17" t="s">
        <v>86</v>
      </c>
      <c r="BK790" s="230">
        <f>ROUND(I790*H790,2)</f>
        <v>0</v>
      </c>
      <c r="BL790" s="17" t="s">
        <v>246</v>
      </c>
      <c r="BM790" s="229" t="s">
        <v>1136</v>
      </c>
    </row>
    <row r="791" s="13" customFormat="1">
      <c r="A791" s="13"/>
      <c r="B791" s="231"/>
      <c r="C791" s="232"/>
      <c r="D791" s="233" t="s">
        <v>163</v>
      </c>
      <c r="E791" s="234" t="s">
        <v>1</v>
      </c>
      <c r="F791" s="235" t="s">
        <v>1119</v>
      </c>
      <c r="G791" s="232"/>
      <c r="H791" s="234" t="s">
        <v>1</v>
      </c>
      <c r="I791" s="236"/>
      <c r="J791" s="232"/>
      <c r="K791" s="232"/>
      <c r="L791" s="237"/>
      <c r="M791" s="238"/>
      <c r="N791" s="239"/>
      <c r="O791" s="239"/>
      <c r="P791" s="239"/>
      <c r="Q791" s="239"/>
      <c r="R791" s="239"/>
      <c r="S791" s="239"/>
      <c r="T791" s="24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1" t="s">
        <v>163</v>
      </c>
      <c r="AU791" s="241" t="s">
        <v>88</v>
      </c>
      <c r="AV791" s="13" t="s">
        <v>86</v>
      </c>
      <c r="AW791" s="13" t="s">
        <v>34</v>
      </c>
      <c r="AX791" s="13" t="s">
        <v>78</v>
      </c>
      <c r="AY791" s="241" t="s">
        <v>154</v>
      </c>
    </row>
    <row r="792" s="14" customFormat="1">
      <c r="A792" s="14"/>
      <c r="B792" s="242"/>
      <c r="C792" s="243"/>
      <c r="D792" s="233" t="s">
        <v>163</v>
      </c>
      <c r="E792" s="244" t="s">
        <v>1</v>
      </c>
      <c r="F792" s="245" t="s">
        <v>1137</v>
      </c>
      <c r="G792" s="243"/>
      <c r="H792" s="246">
        <v>0.59999999999999998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2" t="s">
        <v>163</v>
      </c>
      <c r="AU792" s="252" t="s">
        <v>88</v>
      </c>
      <c r="AV792" s="14" t="s">
        <v>88</v>
      </c>
      <c r="AW792" s="14" t="s">
        <v>34</v>
      </c>
      <c r="AX792" s="14" t="s">
        <v>78</v>
      </c>
      <c r="AY792" s="252" t="s">
        <v>154</v>
      </c>
    </row>
    <row r="793" s="13" customFormat="1">
      <c r="A793" s="13"/>
      <c r="B793" s="231"/>
      <c r="C793" s="232"/>
      <c r="D793" s="233" t="s">
        <v>163</v>
      </c>
      <c r="E793" s="234" t="s">
        <v>1</v>
      </c>
      <c r="F793" s="235" t="s">
        <v>1121</v>
      </c>
      <c r="G793" s="232"/>
      <c r="H793" s="234" t="s">
        <v>1</v>
      </c>
      <c r="I793" s="236"/>
      <c r="J793" s="232"/>
      <c r="K793" s="232"/>
      <c r="L793" s="237"/>
      <c r="M793" s="238"/>
      <c r="N793" s="239"/>
      <c r="O793" s="239"/>
      <c r="P793" s="239"/>
      <c r="Q793" s="239"/>
      <c r="R793" s="239"/>
      <c r="S793" s="239"/>
      <c r="T793" s="24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1" t="s">
        <v>163</v>
      </c>
      <c r="AU793" s="241" t="s">
        <v>88</v>
      </c>
      <c r="AV793" s="13" t="s">
        <v>86</v>
      </c>
      <c r="AW793" s="13" t="s">
        <v>34</v>
      </c>
      <c r="AX793" s="13" t="s">
        <v>78</v>
      </c>
      <c r="AY793" s="241" t="s">
        <v>154</v>
      </c>
    </row>
    <row r="794" s="14" customFormat="1">
      <c r="A794" s="14"/>
      <c r="B794" s="242"/>
      <c r="C794" s="243"/>
      <c r="D794" s="233" t="s">
        <v>163</v>
      </c>
      <c r="E794" s="244" t="s">
        <v>1</v>
      </c>
      <c r="F794" s="245" t="s">
        <v>1138</v>
      </c>
      <c r="G794" s="243"/>
      <c r="H794" s="246">
        <v>10.4</v>
      </c>
      <c r="I794" s="247"/>
      <c r="J794" s="243"/>
      <c r="K794" s="243"/>
      <c r="L794" s="248"/>
      <c r="M794" s="249"/>
      <c r="N794" s="250"/>
      <c r="O794" s="250"/>
      <c r="P794" s="250"/>
      <c r="Q794" s="250"/>
      <c r="R794" s="250"/>
      <c r="S794" s="250"/>
      <c r="T794" s="251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2" t="s">
        <v>163</v>
      </c>
      <c r="AU794" s="252" t="s">
        <v>88</v>
      </c>
      <c r="AV794" s="14" t="s">
        <v>88</v>
      </c>
      <c r="AW794" s="14" t="s">
        <v>34</v>
      </c>
      <c r="AX794" s="14" t="s">
        <v>78</v>
      </c>
      <c r="AY794" s="252" t="s">
        <v>154</v>
      </c>
    </row>
    <row r="795" s="15" customFormat="1">
      <c r="A795" s="15"/>
      <c r="B795" s="253"/>
      <c r="C795" s="254"/>
      <c r="D795" s="233" t="s">
        <v>163</v>
      </c>
      <c r="E795" s="255" t="s">
        <v>1</v>
      </c>
      <c r="F795" s="256" t="s">
        <v>201</v>
      </c>
      <c r="G795" s="254"/>
      <c r="H795" s="257">
        <v>11</v>
      </c>
      <c r="I795" s="258"/>
      <c r="J795" s="254"/>
      <c r="K795" s="254"/>
      <c r="L795" s="259"/>
      <c r="M795" s="260"/>
      <c r="N795" s="261"/>
      <c r="O795" s="261"/>
      <c r="P795" s="261"/>
      <c r="Q795" s="261"/>
      <c r="R795" s="261"/>
      <c r="S795" s="261"/>
      <c r="T795" s="262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3" t="s">
        <v>163</v>
      </c>
      <c r="AU795" s="263" t="s">
        <v>88</v>
      </c>
      <c r="AV795" s="15" t="s">
        <v>161</v>
      </c>
      <c r="AW795" s="15" t="s">
        <v>34</v>
      </c>
      <c r="AX795" s="15" t="s">
        <v>86</v>
      </c>
      <c r="AY795" s="263" t="s">
        <v>154</v>
      </c>
    </row>
    <row r="796" s="2" customFormat="1" ht="24.15" customHeight="1">
      <c r="A796" s="38"/>
      <c r="B796" s="39"/>
      <c r="C796" s="218" t="s">
        <v>1139</v>
      </c>
      <c r="D796" s="218" t="s">
        <v>156</v>
      </c>
      <c r="E796" s="219" t="s">
        <v>1140</v>
      </c>
      <c r="F796" s="220" t="s">
        <v>1141</v>
      </c>
      <c r="G796" s="221" t="s">
        <v>387</v>
      </c>
      <c r="H796" s="222">
        <v>105.7</v>
      </c>
      <c r="I796" s="223"/>
      <c r="J796" s="224">
        <f>ROUND(I796*H796,2)</f>
        <v>0</v>
      </c>
      <c r="K796" s="220" t="s">
        <v>160</v>
      </c>
      <c r="L796" s="44"/>
      <c r="M796" s="225" t="s">
        <v>1</v>
      </c>
      <c r="N796" s="226" t="s">
        <v>43</v>
      </c>
      <c r="O796" s="91"/>
      <c r="P796" s="227">
        <f>O796*H796</f>
        <v>0</v>
      </c>
      <c r="Q796" s="227">
        <v>0.000428</v>
      </c>
      <c r="R796" s="227">
        <f>Q796*H796</f>
        <v>0.045239599999999998</v>
      </c>
      <c r="S796" s="227">
        <v>0</v>
      </c>
      <c r="T796" s="228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9" t="s">
        <v>246</v>
      </c>
      <c r="AT796" s="229" t="s">
        <v>156</v>
      </c>
      <c r="AU796" s="229" t="s">
        <v>88</v>
      </c>
      <c r="AY796" s="17" t="s">
        <v>154</v>
      </c>
      <c r="BE796" s="230">
        <f>IF(N796="základní",J796,0)</f>
        <v>0</v>
      </c>
      <c r="BF796" s="230">
        <f>IF(N796="snížená",J796,0)</f>
        <v>0</v>
      </c>
      <c r="BG796" s="230">
        <f>IF(N796="zákl. přenesená",J796,0)</f>
        <v>0</v>
      </c>
      <c r="BH796" s="230">
        <f>IF(N796="sníž. přenesená",J796,0)</f>
        <v>0</v>
      </c>
      <c r="BI796" s="230">
        <f>IF(N796="nulová",J796,0)</f>
        <v>0</v>
      </c>
      <c r="BJ796" s="17" t="s">
        <v>86</v>
      </c>
      <c r="BK796" s="230">
        <f>ROUND(I796*H796,2)</f>
        <v>0</v>
      </c>
      <c r="BL796" s="17" t="s">
        <v>246</v>
      </c>
      <c r="BM796" s="229" t="s">
        <v>1142</v>
      </c>
    </row>
    <row r="797" s="13" customFormat="1">
      <c r="A797" s="13"/>
      <c r="B797" s="231"/>
      <c r="C797" s="232"/>
      <c r="D797" s="233" t="s">
        <v>163</v>
      </c>
      <c r="E797" s="234" t="s">
        <v>1</v>
      </c>
      <c r="F797" s="235" t="s">
        <v>193</v>
      </c>
      <c r="G797" s="232"/>
      <c r="H797" s="234" t="s">
        <v>1</v>
      </c>
      <c r="I797" s="236"/>
      <c r="J797" s="232"/>
      <c r="K797" s="232"/>
      <c r="L797" s="237"/>
      <c r="M797" s="238"/>
      <c r="N797" s="239"/>
      <c r="O797" s="239"/>
      <c r="P797" s="239"/>
      <c r="Q797" s="239"/>
      <c r="R797" s="239"/>
      <c r="S797" s="239"/>
      <c r="T797" s="24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1" t="s">
        <v>163</v>
      </c>
      <c r="AU797" s="241" t="s">
        <v>88</v>
      </c>
      <c r="AV797" s="13" t="s">
        <v>86</v>
      </c>
      <c r="AW797" s="13" t="s">
        <v>34</v>
      </c>
      <c r="AX797" s="13" t="s">
        <v>78</v>
      </c>
      <c r="AY797" s="241" t="s">
        <v>154</v>
      </c>
    </row>
    <row r="798" s="13" customFormat="1">
      <c r="A798" s="13"/>
      <c r="B798" s="231"/>
      <c r="C798" s="232"/>
      <c r="D798" s="233" t="s">
        <v>163</v>
      </c>
      <c r="E798" s="234" t="s">
        <v>1</v>
      </c>
      <c r="F798" s="235" t="s">
        <v>1108</v>
      </c>
      <c r="G798" s="232"/>
      <c r="H798" s="234" t="s">
        <v>1</v>
      </c>
      <c r="I798" s="236"/>
      <c r="J798" s="232"/>
      <c r="K798" s="232"/>
      <c r="L798" s="237"/>
      <c r="M798" s="238"/>
      <c r="N798" s="239"/>
      <c r="O798" s="239"/>
      <c r="P798" s="239"/>
      <c r="Q798" s="239"/>
      <c r="R798" s="239"/>
      <c r="S798" s="239"/>
      <c r="T798" s="24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1" t="s">
        <v>163</v>
      </c>
      <c r="AU798" s="241" t="s">
        <v>88</v>
      </c>
      <c r="AV798" s="13" t="s">
        <v>86</v>
      </c>
      <c r="AW798" s="13" t="s">
        <v>34</v>
      </c>
      <c r="AX798" s="13" t="s">
        <v>78</v>
      </c>
      <c r="AY798" s="241" t="s">
        <v>154</v>
      </c>
    </row>
    <row r="799" s="14" customFormat="1">
      <c r="A799" s="14"/>
      <c r="B799" s="242"/>
      <c r="C799" s="243"/>
      <c r="D799" s="233" t="s">
        <v>163</v>
      </c>
      <c r="E799" s="244" t="s">
        <v>1</v>
      </c>
      <c r="F799" s="245" t="s">
        <v>391</v>
      </c>
      <c r="G799" s="243"/>
      <c r="H799" s="246">
        <v>43</v>
      </c>
      <c r="I799" s="247"/>
      <c r="J799" s="243"/>
      <c r="K799" s="243"/>
      <c r="L799" s="248"/>
      <c r="M799" s="249"/>
      <c r="N799" s="250"/>
      <c r="O799" s="250"/>
      <c r="P799" s="250"/>
      <c r="Q799" s="250"/>
      <c r="R799" s="250"/>
      <c r="S799" s="250"/>
      <c r="T799" s="251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2" t="s">
        <v>163</v>
      </c>
      <c r="AU799" s="252" t="s">
        <v>88</v>
      </c>
      <c r="AV799" s="14" t="s">
        <v>88</v>
      </c>
      <c r="AW799" s="14" t="s">
        <v>34</v>
      </c>
      <c r="AX799" s="14" t="s">
        <v>78</v>
      </c>
      <c r="AY799" s="252" t="s">
        <v>154</v>
      </c>
    </row>
    <row r="800" s="13" customFormat="1">
      <c r="A800" s="13"/>
      <c r="B800" s="231"/>
      <c r="C800" s="232"/>
      <c r="D800" s="233" t="s">
        <v>163</v>
      </c>
      <c r="E800" s="234" t="s">
        <v>1</v>
      </c>
      <c r="F800" s="235" t="s">
        <v>872</v>
      </c>
      <c r="G800" s="232"/>
      <c r="H800" s="234" t="s">
        <v>1</v>
      </c>
      <c r="I800" s="236"/>
      <c r="J800" s="232"/>
      <c r="K800" s="232"/>
      <c r="L800" s="237"/>
      <c r="M800" s="238"/>
      <c r="N800" s="239"/>
      <c r="O800" s="239"/>
      <c r="P800" s="239"/>
      <c r="Q800" s="239"/>
      <c r="R800" s="239"/>
      <c r="S800" s="239"/>
      <c r="T800" s="24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1" t="s">
        <v>163</v>
      </c>
      <c r="AU800" s="241" t="s">
        <v>88</v>
      </c>
      <c r="AV800" s="13" t="s">
        <v>86</v>
      </c>
      <c r="AW800" s="13" t="s">
        <v>34</v>
      </c>
      <c r="AX800" s="13" t="s">
        <v>78</v>
      </c>
      <c r="AY800" s="241" t="s">
        <v>154</v>
      </c>
    </row>
    <row r="801" s="14" customFormat="1">
      <c r="A801" s="14"/>
      <c r="B801" s="242"/>
      <c r="C801" s="243"/>
      <c r="D801" s="233" t="s">
        <v>163</v>
      </c>
      <c r="E801" s="244" t="s">
        <v>1</v>
      </c>
      <c r="F801" s="245" t="s">
        <v>1143</v>
      </c>
      <c r="G801" s="243"/>
      <c r="H801" s="246">
        <v>7.2000000000000002</v>
      </c>
      <c r="I801" s="247"/>
      <c r="J801" s="243"/>
      <c r="K801" s="243"/>
      <c r="L801" s="248"/>
      <c r="M801" s="249"/>
      <c r="N801" s="250"/>
      <c r="O801" s="250"/>
      <c r="P801" s="250"/>
      <c r="Q801" s="250"/>
      <c r="R801" s="250"/>
      <c r="S801" s="250"/>
      <c r="T801" s="25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2" t="s">
        <v>163</v>
      </c>
      <c r="AU801" s="252" t="s">
        <v>88</v>
      </c>
      <c r="AV801" s="14" t="s">
        <v>88</v>
      </c>
      <c r="AW801" s="14" t="s">
        <v>34</v>
      </c>
      <c r="AX801" s="14" t="s">
        <v>78</v>
      </c>
      <c r="AY801" s="252" t="s">
        <v>154</v>
      </c>
    </row>
    <row r="802" s="13" customFormat="1">
      <c r="A802" s="13"/>
      <c r="B802" s="231"/>
      <c r="C802" s="232"/>
      <c r="D802" s="233" t="s">
        <v>163</v>
      </c>
      <c r="E802" s="234" t="s">
        <v>1</v>
      </c>
      <c r="F802" s="235" t="s">
        <v>302</v>
      </c>
      <c r="G802" s="232"/>
      <c r="H802" s="234" t="s">
        <v>1</v>
      </c>
      <c r="I802" s="236"/>
      <c r="J802" s="232"/>
      <c r="K802" s="232"/>
      <c r="L802" s="237"/>
      <c r="M802" s="238"/>
      <c r="N802" s="239"/>
      <c r="O802" s="239"/>
      <c r="P802" s="239"/>
      <c r="Q802" s="239"/>
      <c r="R802" s="239"/>
      <c r="S802" s="239"/>
      <c r="T802" s="240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1" t="s">
        <v>163</v>
      </c>
      <c r="AU802" s="241" t="s">
        <v>88</v>
      </c>
      <c r="AV802" s="13" t="s">
        <v>86</v>
      </c>
      <c r="AW802" s="13" t="s">
        <v>34</v>
      </c>
      <c r="AX802" s="13" t="s">
        <v>78</v>
      </c>
      <c r="AY802" s="241" t="s">
        <v>154</v>
      </c>
    </row>
    <row r="803" s="13" customFormat="1">
      <c r="A803" s="13"/>
      <c r="B803" s="231"/>
      <c r="C803" s="232"/>
      <c r="D803" s="233" t="s">
        <v>163</v>
      </c>
      <c r="E803" s="234" t="s">
        <v>1</v>
      </c>
      <c r="F803" s="235" t="s">
        <v>619</v>
      </c>
      <c r="G803" s="232"/>
      <c r="H803" s="234" t="s">
        <v>1</v>
      </c>
      <c r="I803" s="236"/>
      <c r="J803" s="232"/>
      <c r="K803" s="232"/>
      <c r="L803" s="237"/>
      <c r="M803" s="238"/>
      <c r="N803" s="239"/>
      <c r="O803" s="239"/>
      <c r="P803" s="239"/>
      <c r="Q803" s="239"/>
      <c r="R803" s="239"/>
      <c r="S803" s="239"/>
      <c r="T803" s="24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1" t="s">
        <v>163</v>
      </c>
      <c r="AU803" s="241" t="s">
        <v>88</v>
      </c>
      <c r="AV803" s="13" t="s">
        <v>86</v>
      </c>
      <c r="AW803" s="13" t="s">
        <v>34</v>
      </c>
      <c r="AX803" s="13" t="s">
        <v>78</v>
      </c>
      <c r="AY803" s="241" t="s">
        <v>154</v>
      </c>
    </row>
    <row r="804" s="14" customFormat="1">
      <c r="A804" s="14"/>
      <c r="B804" s="242"/>
      <c r="C804" s="243"/>
      <c r="D804" s="233" t="s">
        <v>163</v>
      </c>
      <c r="E804" s="244" t="s">
        <v>1</v>
      </c>
      <c r="F804" s="245" t="s">
        <v>1144</v>
      </c>
      <c r="G804" s="243"/>
      <c r="H804" s="246">
        <v>18.5</v>
      </c>
      <c r="I804" s="247"/>
      <c r="J804" s="243"/>
      <c r="K804" s="243"/>
      <c r="L804" s="248"/>
      <c r="M804" s="249"/>
      <c r="N804" s="250"/>
      <c r="O804" s="250"/>
      <c r="P804" s="250"/>
      <c r="Q804" s="250"/>
      <c r="R804" s="250"/>
      <c r="S804" s="250"/>
      <c r="T804" s="251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2" t="s">
        <v>163</v>
      </c>
      <c r="AU804" s="252" t="s">
        <v>88</v>
      </c>
      <c r="AV804" s="14" t="s">
        <v>88</v>
      </c>
      <c r="AW804" s="14" t="s">
        <v>34</v>
      </c>
      <c r="AX804" s="14" t="s">
        <v>78</v>
      </c>
      <c r="AY804" s="252" t="s">
        <v>154</v>
      </c>
    </row>
    <row r="805" s="13" customFormat="1">
      <c r="A805" s="13"/>
      <c r="B805" s="231"/>
      <c r="C805" s="232"/>
      <c r="D805" s="233" t="s">
        <v>163</v>
      </c>
      <c r="E805" s="234" t="s">
        <v>1</v>
      </c>
      <c r="F805" s="235" t="s">
        <v>621</v>
      </c>
      <c r="G805" s="232"/>
      <c r="H805" s="234" t="s">
        <v>1</v>
      </c>
      <c r="I805" s="236"/>
      <c r="J805" s="232"/>
      <c r="K805" s="232"/>
      <c r="L805" s="237"/>
      <c r="M805" s="238"/>
      <c r="N805" s="239"/>
      <c r="O805" s="239"/>
      <c r="P805" s="239"/>
      <c r="Q805" s="239"/>
      <c r="R805" s="239"/>
      <c r="S805" s="239"/>
      <c r="T805" s="240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1" t="s">
        <v>163</v>
      </c>
      <c r="AU805" s="241" t="s">
        <v>88</v>
      </c>
      <c r="AV805" s="13" t="s">
        <v>86</v>
      </c>
      <c r="AW805" s="13" t="s">
        <v>34</v>
      </c>
      <c r="AX805" s="13" t="s">
        <v>78</v>
      </c>
      <c r="AY805" s="241" t="s">
        <v>154</v>
      </c>
    </row>
    <row r="806" s="14" customFormat="1">
      <c r="A806" s="14"/>
      <c r="B806" s="242"/>
      <c r="C806" s="243"/>
      <c r="D806" s="233" t="s">
        <v>163</v>
      </c>
      <c r="E806" s="244" t="s">
        <v>1</v>
      </c>
      <c r="F806" s="245" t="s">
        <v>311</v>
      </c>
      <c r="G806" s="243"/>
      <c r="H806" s="246">
        <v>27</v>
      </c>
      <c r="I806" s="247"/>
      <c r="J806" s="243"/>
      <c r="K806" s="243"/>
      <c r="L806" s="248"/>
      <c r="M806" s="249"/>
      <c r="N806" s="250"/>
      <c r="O806" s="250"/>
      <c r="P806" s="250"/>
      <c r="Q806" s="250"/>
      <c r="R806" s="250"/>
      <c r="S806" s="250"/>
      <c r="T806" s="251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2" t="s">
        <v>163</v>
      </c>
      <c r="AU806" s="252" t="s">
        <v>88</v>
      </c>
      <c r="AV806" s="14" t="s">
        <v>88</v>
      </c>
      <c r="AW806" s="14" t="s">
        <v>34</v>
      </c>
      <c r="AX806" s="14" t="s">
        <v>78</v>
      </c>
      <c r="AY806" s="252" t="s">
        <v>154</v>
      </c>
    </row>
    <row r="807" s="13" customFormat="1">
      <c r="A807" s="13"/>
      <c r="B807" s="231"/>
      <c r="C807" s="232"/>
      <c r="D807" s="233" t="s">
        <v>163</v>
      </c>
      <c r="E807" s="234" t="s">
        <v>1</v>
      </c>
      <c r="F807" s="235" t="s">
        <v>623</v>
      </c>
      <c r="G807" s="232"/>
      <c r="H807" s="234" t="s">
        <v>1</v>
      </c>
      <c r="I807" s="236"/>
      <c r="J807" s="232"/>
      <c r="K807" s="232"/>
      <c r="L807" s="237"/>
      <c r="M807" s="238"/>
      <c r="N807" s="239"/>
      <c r="O807" s="239"/>
      <c r="P807" s="239"/>
      <c r="Q807" s="239"/>
      <c r="R807" s="239"/>
      <c r="S807" s="239"/>
      <c r="T807" s="24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1" t="s">
        <v>163</v>
      </c>
      <c r="AU807" s="241" t="s">
        <v>88</v>
      </c>
      <c r="AV807" s="13" t="s">
        <v>86</v>
      </c>
      <c r="AW807" s="13" t="s">
        <v>34</v>
      </c>
      <c r="AX807" s="13" t="s">
        <v>78</v>
      </c>
      <c r="AY807" s="241" t="s">
        <v>154</v>
      </c>
    </row>
    <row r="808" s="14" customFormat="1">
      <c r="A808" s="14"/>
      <c r="B808" s="242"/>
      <c r="C808" s="243"/>
      <c r="D808" s="233" t="s">
        <v>163</v>
      </c>
      <c r="E808" s="244" t="s">
        <v>1</v>
      </c>
      <c r="F808" s="245" t="s">
        <v>212</v>
      </c>
      <c r="G808" s="243"/>
      <c r="H808" s="246">
        <v>10</v>
      </c>
      <c r="I808" s="247"/>
      <c r="J808" s="243"/>
      <c r="K808" s="243"/>
      <c r="L808" s="248"/>
      <c r="M808" s="249"/>
      <c r="N808" s="250"/>
      <c r="O808" s="250"/>
      <c r="P808" s="250"/>
      <c r="Q808" s="250"/>
      <c r="R808" s="250"/>
      <c r="S808" s="250"/>
      <c r="T808" s="25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2" t="s">
        <v>163</v>
      </c>
      <c r="AU808" s="252" t="s">
        <v>88</v>
      </c>
      <c r="AV808" s="14" t="s">
        <v>88</v>
      </c>
      <c r="AW808" s="14" t="s">
        <v>34</v>
      </c>
      <c r="AX808" s="14" t="s">
        <v>78</v>
      </c>
      <c r="AY808" s="252" t="s">
        <v>154</v>
      </c>
    </row>
    <row r="809" s="15" customFormat="1">
      <c r="A809" s="15"/>
      <c r="B809" s="253"/>
      <c r="C809" s="254"/>
      <c r="D809" s="233" t="s">
        <v>163</v>
      </c>
      <c r="E809" s="255" t="s">
        <v>1</v>
      </c>
      <c r="F809" s="256" t="s">
        <v>201</v>
      </c>
      <c r="G809" s="254"/>
      <c r="H809" s="257">
        <v>105.7</v>
      </c>
      <c r="I809" s="258"/>
      <c r="J809" s="254"/>
      <c r="K809" s="254"/>
      <c r="L809" s="259"/>
      <c r="M809" s="260"/>
      <c r="N809" s="261"/>
      <c r="O809" s="261"/>
      <c r="P809" s="261"/>
      <c r="Q809" s="261"/>
      <c r="R809" s="261"/>
      <c r="S809" s="261"/>
      <c r="T809" s="262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3" t="s">
        <v>163</v>
      </c>
      <c r="AU809" s="263" t="s">
        <v>88</v>
      </c>
      <c r="AV809" s="15" t="s">
        <v>161</v>
      </c>
      <c r="AW809" s="15" t="s">
        <v>34</v>
      </c>
      <c r="AX809" s="15" t="s">
        <v>86</v>
      </c>
      <c r="AY809" s="263" t="s">
        <v>154</v>
      </c>
    </row>
    <row r="810" s="2" customFormat="1" ht="24.15" customHeight="1">
      <c r="A810" s="38"/>
      <c r="B810" s="39"/>
      <c r="C810" s="264" t="s">
        <v>1145</v>
      </c>
      <c r="D810" s="264" t="s">
        <v>258</v>
      </c>
      <c r="E810" s="265" t="s">
        <v>1146</v>
      </c>
      <c r="F810" s="266" t="s">
        <v>1147</v>
      </c>
      <c r="G810" s="267" t="s">
        <v>387</v>
      </c>
      <c r="H810" s="268">
        <v>115</v>
      </c>
      <c r="I810" s="269"/>
      <c r="J810" s="270">
        <f>ROUND(I810*H810,2)</f>
        <v>0</v>
      </c>
      <c r="K810" s="266" t="s">
        <v>1</v>
      </c>
      <c r="L810" s="271"/>
      <c r="M810" s="272" t="s">
        <v>1</v>
      </c>
      <c r="N810" s="273" t="s">
        <v>43</v>
      </c>
      <c r="O810" s="91"/>
      <c r="P810" s="227">
        <f>O810*H810</f>
        <v>0</v>
      </c>
      <c r="Q810" s="227">
        <v>0.019199999999999998</v>
      </c>
      <c r="R810" s="227">
        <f>Q810*H810</f>
        <v>2.2079999999999997</v>
      </c>
      <c r="S810" s="227">
        <v>0</v>
      </c>
      <c r="T810" s="228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9" t="s">
        <v>338</v>
      </c>
      <c r="AT810" s="229" t="s">
        <v>258</v>
      </c>
      <c r="AU810" s="229" t="s">
        <v>88</v>
      </c>
      <c r="AY810" s="17" t="s">
        <v>154</v>
      </c>
      <c r="BE810" s="230">
        <f>IF(N810="základní",J810,0)</f>
        <v>0</v>
      </c>
      <c r="BF810" s="230">
        <f>IF(N810="snížená",J810,0)</f>
        <v>0</v>
      </c>
      <c r="BG810" s="230">
        <f>IF(N810="zákl. přenesená",J810,0)</f>
        <v>0</v>
      </c>
      <c r="BH810" s="230">
        <f>IF(N810="sníž. přenesená",J810,0)</f>
        <v>0</v>
      </c>
      <c r="BI810" s="230">
        <f>IF(N810="nulová",J810,0)</f>
        <v>0</v>
      </c>
      <c r="BJ810" s="17" t="s">
        <v>86</v>
      </c>
      <c r="BK810" s="230">
        <f>ROUND(I810*H810,2)</f>
        <v>0</v>
      </c>
      <c r="BL810" s="17" t="s">
        <v>246</v>
      </c>
      <c r="BM810" s="229" t="s">
        <v>1148</v>
      </c>
    </row>
    <row r="811" s="2" customFormat="1" ht="24.15" customHeight="1">
      <c r="A811" s="38"/>
      <c r="B811" s="39"/>
      <c r="C811" s="218" t="s">
        <v>1149</v>
      </c>
      <c r="D811" s="218" t="s">
        <v>156</v>
      </c>
      <c r="E811" s="219" t="s">
        <v>1150</v>
      </c>
      <c r="F811" s="220" t="s">
        <v>1151</v>
      </c>
      <c r="G811" s="221" t="s">
        <v>205</v>
      </c>
      <c r="H811" s="222">
        <v>57.549999999999997</v>
      </c>
      <c r="I811" s="223"/>
      <c r="J811" s="224">
        <f>ROUND(I811*H811,2)</f>
        <v>0</v>
      </c>
      <c r="K811" s="220" t="s">
        <v>160</v>
      </c>
      <c r="L811" s="44"/>
      <c r="M811" s="225" t="s">
        <v>1</v>
      </c>
      <c r="N811" s="226" t="s">
        <v>43</v>
      </c>
      <c r="O811" s="91"/>
      <c r="P811" s="227">
        <f>O811*H811</f>
        <v>0</v>
      </c>
      <c r="Q811" s="227">
        <v>0</v>
      </c>
      <c r="R811" s="227">
        <f>Q811*H811</f>
        <v>0</v>
      </c>
      <c r="S811" s="227">
        <v>0.083169999999999994</v>
      </c>
      <c r="T811" s="228">
        <f>S811*H811</f>
        <v>4.7864334999999993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9" t="s">
        <v>246</v>
      </c>
      <c r="AT811" s="229" t="s">
        <v>156</v>
      </c>
      <c r="AU811" s="229" t="s">
        <v>88</v>
      </c>
      <c r="AY811" s="17" t="s">
        <v>154</v>
      </c>
      <c r="BE811" s="230">
        <f>IF(N811="základní",J811,0)</f>
        <v>0</v>
      </c>
      <c r="BF811" s="230">
        <f>IF(N811="snížená",J811,0)</f>
        <v>0</v>
      </c>
      <c r="BG811" s="230">
        <f>IF(N811="zákl. přenesená",J811,0)</f>
        <v>0</v>
      </c>
      <c r="BH811" s="230">
        <f>IF(N811="sníž. přenesená",J811,0)</f>
        <v>0</v>
      </c>
      <c r="BI811" s="230">
        <f>IF(N811="nulová",J811,0)</f>
        <v>0</v>
      </c>
      <c r="BJ811" s="17" t="s">
        <v>86</v>
      </c>
      <c r="BK811" s="230">
        <f>ROUND(I811*H811,2)</f>
        <v>0</v>
      </c>
      <c r="BL811" s="17" t="s">
        <v>246</v>
      </c>
      <c r="BM811" s="229" t="s">
        <v>1152</v>
      </c>
    </row>
    <row r="812" s="13" customFormat="1">
      <c r="A812" s="13"/>
      <c r="B812" s="231"/>
      <c r="C812" s="232"/>
      <c r="D812" s="233" t="s">
        <v>163</v>
      </c>
      <c r="E812" s="234" t="s">
        <v>1</v>
      </c>
      <c r="F812" s="235" t="s">
        <v>629</v>
      </c>
      <c r="G812" s="232"/>
      <c r="H812" s="234" t="s">
        <v>1</v>
      </c>
      <c r="I812" s="236"/>
      <c r="J812" s="232"/>
      <c r="K812" s="232"/>
      <c r="L812" s="237"/>
      <c r="M812" s="238"/>
      <c r="N812" s="239"/>
      <c r="O812" s="239"/>
      <c r="P812" s="239"/>
      <c r="Q812" s="239"/>
      <c r="R812" s="239"/>
      <c r="S812" s="239"/>
      <c r="T812" s="240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1" t="s">
        <v>163</v>
      </c>
      <c r="AU812" s="241" t="s">
        <v>88</v>
      </c>
      <c r="AV812" s="13" t="s">
        <v>86</v>
      </c>
      <c r="AW812" s="13" t="s">
        <v>34</v>
      </c>
      <c r="AX812" s="13" t="s">
        <v>78</v>
      </c>
      <c r="AY812" s="241" t="s">
        <v>154</v>
      </c>
    </row>
    <row r="813" s="14" customFormat="1">
      <c r="A813" s="14"/>
      <c r="B813" s="242"/>
      <c r="C813" s="243"/>
      <c r="D813" s="233" t="s">
        <v>163</v>
      </c>
      <c r="E813" s="244" t="s">
        <v>1</v>
      </c>
      <c r="F813" s="245" t="s">
        <v>620</v>
      </c>
      <c r="G813" s="243"/>
      <c r="H813" s="246">
        <v>16.41</v>
      </c>
      <c r="I813" s="247"/>
      <c r="J813" s="243"/>
      <c r="K813" s="243"/>
      <c r="L813" s="248"/>
      <c r="M813" s="249"/>
      <c r="N813" s="250"/>
      <c r="O813" s="250"/>
      <c r="P813" s="250"/>
      <c r="Q813" s="250"/>
      <c r="R813" s="250"/>
      <c r="S813" s="250"/>
      <c r="T813" s="251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2" t="s">
        <v>163</v>
      </c>
      <c r="AU813" s="252" t="s">
        <v>88</v>
      </c>
      <c r="AV813" s="14" t="s">
        <v>88</v>
      </c>
      <c r="AW813" s="14" t="s">
        <v>34</v>
      </c>
      <c r="AX813" s="14" t="s">
        <v>78</v>
      </c>
      <c r="AY813" s="252" t="s">
        <v>154</v>
      </c>
    </row>
    <row r="814" s="13" customFormat="1">
      <c r="A814" s="13"/>
      <c r="B814" s="231"/>
      <c r="C814" s="232"/>
      <c r="D814" s="233" t="s">
        <v>163</v>
      </c>
      <c r="E814" s="234" t="s">
        <v>1</v>
      </c>
      <c r="F814" s="235" t="s">
        <v>630</v>
      </c>
      <c r="G814" s="232"/>
      <c r="H814" s="234" t="s">
        <v>1</v>
      </c>
      <c r="I814" s="236"/>
      <c r="J814" s="232"/>
      <c r="K814" s="232"/>
      <c r="L814" s="237"/>
      <c r="M814" s="238"/>
      <c r="N814" s="239"/>
      <c r="O814" s="239"/>
      <c r="P814" s="239"/>
      <c r="Q814" s="239"/>
      <c r="R814" s="239"/>
      <c r="S814" s="239"/>
      <c r="T814" s="24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1" t="s">
        <v>163</v>
      </c>
      <c r="AU814" s="241" t="s">
        <v>88</v>
      </c>
      <c r="AV814" s="13" t="s">
        <v>86</v>
      </c>
      <c r="AW814" s="13" t="s">
        <v>34</v>
      </c>
      <c r="AX814" s="13" t="s">
        <v>78</v>
      </c>
      <c r="AY814" s="241" t="s">
        <v>154</v>
      </c>
    </row>
    <row r="815" s="14" customFormat="1">
      <c r="A815" s="14"/>
      <c r="B815" s="242"/>
      <c r="C815" s="243"/>
      <c r="D815" s="233" t="s">
        <v>163</v>
      </c>
      <c r="E815" s="244" t="s">
        <v>1</v>
      </c>
      <c r="F815" s="245" t="s">
        <v>631</v>
      </c>
      <c r="G815" s="243"/>
      <c r="H815" s="246">
        <v>28.789999999999999</v>
      </c>
      <c r="I815" s="247"/>
      <c r="J815" s="243"/>
      <c r="K815" s="243"/>
      <c r="L815" s="248"/>
      <c r="M815" s="249"/>
      <c r="N815" s="250"/>
      <c r="O815" s="250"/>
      <c r="P815" s="250"/>
      <c r="Q815" s="250"/>
      <c r="R815" s="250"/>
      <c r="S815" s="250"/>
      <c r="T815" s="25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2" t="s">
        <v>163</v>
      </c>
      <c r="AU815" s="252" t="s">
        <v>88</v>
      </c>
      <c r="AV815" s="14" t="s">
        <v>88</v>
      </c>
      <c r="AW815" s="14" t="s">
        <v>34</v>
      </c>
      <c r="AX815" s="14" t="s">
        <v>78</v>
      </c>
      <c r="AY815" s="252" t="s">
        <v>154</v>
      </c>
    </row>
    <row r="816" s="13" customFormat="1">
      <c r="A816" s="13"/>
      <c r="B816" s="231"/>
      <c r="C816" s="232"/>
      <c r="D816" s="233" t="s">
        <v>163</v>
      </c>
      <c r="E816" s="234" t="s">
        <v>1</v>
      </c>
      <c r="F816" s="235" t="s">
        <v>632</v>
      </c>
      <c r="G816" s="232"/>
      <c r="H816" s="234" t="s">
        <v>1</v>
      </c>
      <c r="I816" s="236"/>
      <c r="J816" s="232"/>
      <c r="K816" s="232"/>
      <c r="L816" s="237"/>
      <c r="M816" s="238"/>
      <c r="N816" s="239"/>
      <c r="O816" s="239"/>
      <c r="P816" s="239"/>
      <c r="Q816" s="239"/>
      <c r="R816" s="239"/>
      <c r="S816" s="239"/>
      <c r="T816" s="24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1" t="s">
        <v>163</v>
      </c>
      <c r="AU816" s="241" t="s">
        <v>88</v>
      </c>
      <c r="AV816" s="13" t="s">
        <v>86</v>
      </c>
      <c r="AW816" s="13" t="s">
        <v>34</v>
      </c>
      <c r="AX816" s="13" t="s">
        <v>78</v>
      </c>
      <c r="AY816" s="241" t="s">
        <v>154</v>
      </c>
    </row>
    <row r="817" s="14" customFormat="1">
      <c r="A817" s="14"/>
      <c r="B817" s="242"/>
      <c r="C817" s="243"/>
      <c r="D817" s="233" t="s">
        <v>163</v>
      </c>
      <c r="E817" s="244" t="s">
        <v>1</v>
      </c>
      <c r="F817" s="245" t="s">
        <v>624</v>
      </c>
      <c r="G817" s="243"/>
      <c r="H817" s="246">
        <v>6.3499999999999996</v>
      </c>
      <c r="I817" s="247"/>
      <c r="J817" s="243"/>
      <c r="K817" s="243"/>
      <c r="L817" s="248"/>
      <c r="M817" s="249"/>
      <c r="N817" s="250"/>
      <c r="O817" s="250"/>
      <c r="P817" s="250"/>
      <c r="Q817" s="250"/>
      <c r="R817" s="250"/>
      <c r="S817" s="250"/>
      <c r="T817" s="25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2" t="s">
        <v>163</v>
      </c>
      <c r="AU817" s="252" t="s">
        <v>88</v>
      </c>
      <c r="AV817" s="14" t="s">
        <v>88</v>
      </c>
      <c r="AW817" s="14" t="s">
        <v>34</v>
      </c>
      <c r="AX817" s="14" t="s">
        <v>78</v>
      </c>
      <c r="AY817" s="252" t="s">
        <v>154</v>
      </c>
    </row>
    <row r="818" s="13" customFormat="1">
      <c r="A818" s="13"/>
      <c r="B818" s="231"/>
      <c r="C818" s="232"/>
      <c r="D818" s="233" t="s">
        <v>163</v>
      </c>
      <c r="E818" s="234" t="s">
        <v>1</v>
      </c>
      <c r="F818" s="235" t="s">
        <v>1153</v>
      </c>
      <c r="G818" s="232"/>
      <c r="H818" s="234" t="s">
        <v>1</v>
      </c>
      <c r="I818" s="236"/>
      <c r="J818" s="232"/>
      <c r="K818" s="232"/>
      <c r="L818" s="237"/>
      <c r="M818" s="238"/>
      <c r="N818" s="239"/>
      <c r="O818" s="239"/>
      <c r="P818" s="239"/>
      <c r="Q818" s="239"/>
      <c r="R818" s="239"/>
      <c r="S818" s="239"/>
      <c r="T818" s="240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1" t="s">
        <v>163</v>
      </c>
      <c r="AU818" s="241" t="s">
        <v>88</v>
      </c>
      <c r="AV818" s="13" t="s">
        <v>86</v>
      </c>
      <c r="AW818" s="13" t="s">
        <v>34</v>
      </c>
      <c r="AX818" s="13" t="s">
        <v>78</v>
      </c>
      <c r="AY818" s="241" t="s">
        <v>154</v>
      </c>
    </row>
    <row r="819" s="14" customFormat="1">
      <c r="A819" s="14"/>
      <c r="B819" s="242"/>
      <c r="C819" s="243"/>
      <c r="D819" s="233" t="s">
        <v>163</v>
      </c>
      <c r="E819" s="244" t="s">
        <v>1</v>
      </c>
      <c r="F819" s="245" t="s">
        <v>184</v>
      </c>
      <c r="G819" s="243"/>
      <c r="H819" s="246">
        <v>6</v>
      </c>
      <c r="I819" s="247"/>
      <c r="J819" s="243"/>
      <c r="K819" s="243"/>
      <c r="L819" s="248"/>
      <c r="M819" s="249"/>
      <c r="N819" s="250"/>
      <c r="O819" s="250"/>
      <c r="P819" s="250"/>
      <c r="Q819" s="250"/>
      <c r="R819" s="250"/>
      <c r="S819" s="250"/>
      <c r="T819" s="25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2" t="s">
        <v>163</v>
      </c>
      <c r="AU819" s="252" t="s">
        <v>88</v>
      </c>
      <c r="AV819" s="14" t="s">
        <v>88</v>
      </c>
      <c r="AW819" s="14" t="s">
        <v>34</v>
      </c>
      <c r="AX819" s="14" t="s">
        <v>78</v>
      </c>
      <c r="AY819" s="252" t="s">
        <v>154</v>
      </c>
    </row>
    <row r="820" s="15" customFormat="1">
      <c r="A820" s="15"/>
      <c r="B820" s="253"/>
      <c r="C820" s="254"/>
      <c r="D820" s="233" t="s">
        <v>163</v>
      </c>
      <c r="E820" s="255" t="s">
        <v>1</v>
      </c>
      <c r="F820" s="256" t="s">
        <v>201</v>
      </c>
      <c r="G820" s="254"/>
      <c r="H820" s="257">
        <v>57.549999999999997</v>
      </c>
      <c r="I820" s="258"/>
      <c r="J820" s="254"/>
      <c r="K820" s="254"/>
      <c r="L820" s="259"/>
      <c r="M820" s="260"/>
      <c r="N820" s="261"/>
      <c r="O820" s="261"/>
      <c r="P820" s="261"/>
      <c r="Q820" s="261"/>
      <c r="R820" s="261"/>
      <c r="S820" s="261"/>
      <c r="T820" s="262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3" t="s">
        <v>163</v>
      </c>
      <c r="AU820" s="263" t="s">
        <v>88</v>
      </c>
      <c r="AV820" s="15" t="s">
        <v>161</v>
      </c>
      <c r="AW820" s="15" t="s">
        <v>34</v>
      </c>
      <c r="AX820" s="15" t="s">
        <v>86</v>
      </c>
      <c r="AY820" s="263" t="s">
        <v>154</v>
      </c>
    </row>
    <row r="821" s="2" customFormat="1" ht="24.15" customHeight="1">
      <c r="A821" s="38"/>
      <c r="B821" s="39"/>
      <c r="C821" s="218" t="s">
        <v>1154</v>
      </c>
      <c r="D821" s="218" t="s">
        <v>156</v>
      </c>
      <c r="E821" s="219" t="s">
        <v>1155</v>
      </c>
      <c r="F821" s="220" t="s">
        <v>1156</v>
      </c>
      <c r="G821" s="221" t="s">
        <v>205</v>
      </c>
      <c r="H821" s="222">
        <v>97.140000000000001</v>
      </c>
      <c r="I821" s="223"/>
      <c r="J821" s="224">
        <f>ROUND(I821*H821,2)</f>
        <v>0</v>
      </c>
      <c r="K821" s="220" t="s">
        <v>650</v>
      </c>
      <c r="L821" s="44"/>
      <c r="M821" s="225" t="s">
        <v>1</v>
      </c>
      <c r="N821" s="226" t="s">
        <v>43</v>
      </c>
      <c r="O821" s="91"/>
      <c r="P821" s="227">
        <f>O821*H821</f>
        <v>0</v>
      </c>
      <c r="Q821" s="227">
        <v>0.0063</v>
      </c>
      <c r="R821" s="227">
        <f>Q821*H821</f>
        <v>0.61198200000000003</v>
      </c>
      <c r="S821" s="227">
        <v>0</v>
      </c>
      <c r="T821" s="228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9" t="s">
        <v>246</v>
      </c>
      <c r="AT821" s="229" t="s">
        <v>156</v>
      </c>
      <c r="AU821" s="229" t="s">
        <v>88</v>
      </c>
      <c r="AY821" s="17" t="s">
        <v>154</v>
      </c>
      <c r="BE821" s="230">
        <f>IF(N821="základní",J821,0)</f>
        <v>0</v>
      </c>
      <c r="BF821" s="230">
        <f>IF(N821="snížená",J821,0)</f>
        <v>0</v>
      </c>
      <c r="BG821" s="230">
        <f>IF(N821="zákl. přenesená",J821,0)</f>
        <v>0</v>
      </c>
      <c r="BH821" s="230">
        <f>IF(N821="sníž. přenesená",J821,0)</f>
        <v>0</v>
      </c>
      <c r="BI821" s="230">
        <f>IF(N821="nulová",J821,0)</f>
        <v>0</v>
      </c>
      <c r="BJ821" s="17" t="s">
        <v>86</v>
      </c>
      <c r="BK821" s="230">
        <f>ROUND(I821*H821,2)</f>
        <v>0</v>
      </c>
      <c r="BL821" s="17" t="s">
        <v>246</v>
      </c>
      <c r="BM821" s="229" t="s">
        <v>1157</v>
      </c>
    </row>
    <row r="822" s="13" customFormat="1">
      <c r="A822" s="13"/>
      <c r="B822" s="231"/>
      <c r="C822" s="232"/>
      <c r="D822" s="233" t="s">
        <v>163</v>
      </c>
      <c r="E822" s="234" t="s">
        <v>1</v>
      </c>
      <c r="F822" s="235" t="s">
        <v>193</v>
      </c>
      <c r="G822" s="232"/>
      <c r="H822" s="234" t="s">
        <v>1</v>
      </c>
      <c r="I822" s="236"/>
      <c r="J822" s="232"/>
      <c r="K822" s="232"/>
      <c r="L822" s="237"/>
      <c r="M822" s="238"/>
      <c r="N822" s="239"/>
      <c r="O822" s="239"/>
      <c r="P822" s="239"/>
      <c r="Q822" s="239"/>
      <c r="R822" s="239"/>
      <c r="S822" s="239"/>
      <c r="T822" s="240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1" t="s">
        <v>163</v>
      </c>
      <c r="AU822" s="241" t="s">
        <v>88</v>
      </c>
      <c r="AV822" s="13" t="s">
        <v>86</v>
      </c>
      <c r="AW822" s="13" t="s">
        <v>34</v>
      </c>
      <c r="AX822" s="13" t="s">
        <v>78</v>
      </c>
      <c r="AY822" s="241" t="s">
        <v>154</v>
      </c>
    </row>
    <row r="823" s="13" customFormat="1">
      <c r="A823" s="13"/>
      <c r="B823" s="231"/>
      <c r="C823" s="232"/>
      <c r="D823" s="233" t="s">
        <v>163</v>
      </c>
      <c r="E823" s="234" t="s">
        <v>1</v>
      </c>
      <c r="F823" s="235" t="s">
        <v>1108</v>
      </c>
      <c r="G823" s="232"/>
      <c r="H823" s="234" t="s">
        <v>1</v>
      </c>
      <c r="I823" s="236"/>
      <c r="J823" s="232"/>
      <c r="K823" s="232"/>
      <c r="L823" s="237"/>
      <c r="M823" s="238"/>
      <c r="N823" s="239"/>
      <c r="O823" s="239"/>
      <c r="P823" s="239"/>
      <c r="Q823" s="239"/>
      <c r="R823" s="239"/>
      <c r="S823" s="239"/>
      <c r="T823" s="24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1" t="s">
        <v>163</v>
      </c>
      <c r="AU823" s="241" t="s">
        <v>88</v>
      </c>
      <c r="AV823" s="13" t="s">
        <v>86</v>
      </c>
      <c r="AW823" s="13" t="s">
        <v>34</v>
      </c>
      <c r="AX823" s="13" t="s">
        <v>78</v>
      </c>
      <c r="AY823" s="241" t="s">
        <v>154</v>
      </c>
    </row>
    <row r="824" s="14" customFormat="1">
      <c r="A824" s="14"/>
      <c r="B824" s="242"/>
      <c r="C824" s="243"/>
      <c r="D824" s="233" t="s">
        <v>163</v>
      </c>
      <c r="E824" s="244" t="s">
        <v>1</v>
      </c>
      <c r="F824" s="245" t="s">
        <v>1109</v>
      </c>
      <c r="G824" s="243"/>
      <c r="H824" s="246">
        <v>35.329999999999998</v>
      </c>
      <c r="I824" s="247"/>
      <c r="J824" s="243"/>
      <c r="K824" s="243"/>
      <c r="L824" s="248"/>
      <c r="M824" s="249"/>
      <c r="N824" s="250"/>
      <c r="O824" s="250"/>
      <c r="P824" s="250"/>
      <c r="Q824" s="250"/>
      <c r="R824" s="250"/>
      <c r="S824" s="250"/>
      <c r="T824" s="25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2" t="s">
        <v>163</v>
      </c>
      <c r="AU824" s="252" t="s">
        <v>88</v>
      </c>
      <c r="AV824" s="14" t="s">
        <v>88</v>
      </c>
      <c r="AW824" s="14" t="s">
        <v>34</v>
      </c>
      <c r="AX824" s="14" t="s">
        <v>78</v>
      </c>
      <c r="AY824" s="252" t="s">
        <v>154</v>
      </c>
    </row>
    <row r="825" s="13" customFormat="1">
      <c r="A825" s="13"/>
      <c r="B825" s="231"/>
      <c r="C825" s="232"/>
      <c r="D825" s="233" t="s">
        <v>163</v>
      </c>
      <c r="E825" s="234" t="s">
        <v>1</v>
      </c>
      <c r="F825" s="235" t="s">
        <v>872</v>
      </c>
      <c r="G825" s="232"/>
      <c r="H825" s="234" t="s">
        <v>1</v>
      </c>
      <c r="I825" s="236"/>
      <c r="J825" s="232"/>
      <c r="K825" s="232"/>
      <c r="L825" s="237"/>
      <c r="M825" s="238"/>
      <c r="N825" s="239"/>
      <c r="O825" s="239"/>
      <c r="P825" s="239"/>
      <c r="Q825" s="239"/>
      <c r="R825" s="239"/>
      <c r="S825" s="239"/>
      <c r="T825" s="24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1" t="s">
        <v>163</v>
      </c>
      <c r="AU825" s="241" t="s">
        <v>88</v>
      </c>
      <c r="AV825" s="13" t="s">
        <v>86</v>
      </c>
      <c r="AW825" s="13" t="s">
        <v>34</v>
      </c>
      <c r="AX825" s="13" t="s">
        <v>78</v>
      </c>
      <c r="AY825" s="241" t="s">
        <v>154</v>
      </c>
    </row>
    <row r="826" s="14" customFormat="1">
      <c r="A826" s="14"/>
      <c r="B826" s="242"/>
      <c r="C826" s="243"/>
      <c r="D826" s="233" t="s">
        <v>163</v>
      </c>
      <c r="E826" s="244" t="s">
        <v>1</v>
      </c>
      <c r="F826" s="245" t="s">
        <v>873</v>
      </c>
      <c r="G826" s="243"/>
      <c r="H826" s="246">
        <v>3.9300000000000002</v>
      </c>
      <c r="I826" s="247"/>
      <c r="J826" s="243"/>
      <c r="K826" s="243"/>
      <c r="L826" s="248"/>
      <c r="M826" s="249"/>
      <c r="N826" s="250"/>
      <c r="O826" s="250"/>
      <c r="P826" s="250"/>
      <c r="Q826" s="250"/>
      <c r="R826" s="250"/>
      <c r="S826" s="250"/>
      <c r="T826" s="25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2" t="s">
        <v>163</v>
      </c>
      <c r="AU826" s="252" t="s">
        <v>88</v>
      </c>
      <c r="AV826" s="14" t="s">
        <v>88</v>
      </c>
      <c r="AW826" s="14" t="s">
        <v>34</v>
      </c>
      <c r="AX826" s="14" t="s">
        <v>78</v>
      </c>
      <c r="AY826" s="252" t="s">
        <v>154</v>
      </c>
    </row>
    <row r="827" s="13" customFormat="1">
      <c r="A827" s="13"/>
      <c r="B827" s="231"/>
      <c r="C827" s="232"/>
      <c r="D827" s="233" t="s">
        <v>163</v>
      </c>
      <c r="E827" s="234" t="s">
        <v>1</v>
      </c>
      <c r="F827" s="235" t="s">
        <v>302</v>
      </c>
      <c r="G827" s="232"/>
      <c r="H827" s="234" t="s">
        <v>1</v>
      </c>
      <c r="I827" s="236"/>
      <c r="J827" s="232"/>
      <c r="K827" s="232"/>
      <c r="L827" s="237"/>
      <c r="M827" s="238"/>
      <c r="N827" s="239"/>
      <c r="O827" s="239"/>
      <c r="P827" s="239"/>
      <c r="Q827" s="239"/>
      <c r="R827" s="239"/>
      <c r="S827" s="239"/>
      <c r="T827" s="24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1" t="s">
        <v>163</v>
      </c>
      <c r="AU827" s="241" t="s">
        <v>88</v>
      </c>
      <c r="AV827" s="13" t="s">
        <v>86</v>
      </c>
      <c r="AW827" s="13" t="s">
        <v>34</v>
      </c>
      <c r="AX827" s="13" t="s">
        <v>78</v>
      </c>
      <c r="AY827" s="241" t="s">
        <v>154</v>
      </c>
    </row>
    <row r="828" s="13" customFormat="1">
      <c r="A828" s="13"/>
      <c r="B828" s="231"/>
      <c r="C828" s="232"/>
      <c r="D828" s="233" t="s">
        <v>163</v>
      </c>
      <c r="E828" s="234" t="s">
        <v>1</v>
      </c>
      <c r="F828" s="235" t="s">
        <v>619</v>
      </c>
      <c r="G828" s="232"/>
      <c r="H828" s="234" t="s">
        <v>1</v>
      </c>
      <c r="I828" s="236"/>
      <c r="J828" s="232"/>
      <c r="K828" s="232"/>
      <c r="L828" s="237"/>
      <c r="M828" s="238"/>
      <c r="N828" s="239"/>
      <c r="O828" s="239"/>
      <c r="P828" s="239"/>
      <c r="Q828" s="239"/>
      <c r="R828" s="239"/>
      <c r="S828" s="239"/>
      <c r="T828" s="240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1" t="s">
        <v>163</v>
      </c>
      <c r="AU828" s="241" t="s">
        <v>88</v>
      </c>
      <c r="AV828" s="13" t="s">
        <v>86</v>
      </c>
      <c r="AW828" s="13" t="s">
        <v>34</v>
      </c>
      <c r="AX828" s="13" t="s">
        <v>78</v>
      </c>
      <c r="AY828" s="241" t="s">
        <v>154</v>
      </c>
    </row>
    <row r="829" s="14" customFormat="1">
      <c r="A829" s="14"/>
      <c r="B829" s="242"/>
      <c r="C829" s="243"/>
      <c r="D829" s="233" t="s">
        <v>163</v>
      </c>
      <c r="E829" s="244" t="s">
        <v>1</v>
      </c>
      <c r="F829" s="245" t="s">
        <v>620</v>
      </c>
      <c r="G829" s="243"/>
      <c r="H829" s="246">
        <v>16.41</v>
      </c>
      <c r="I829" s="247"/>
      <c r="J829" s="243"/>
      <c r="K829" s="243"/>
      <c r="L829" s="248"/>
      <c r="M829" s="249"/>
      <c r="N829" s="250"/>
      <c r="O829" s="250"/>
      <c r="P829" s="250"/>
      <c r="Q829" s="250"/>
      <c r="R829" s="250"/>
      <c r="S829" s="250"/>
      <c r="T829" s="251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2" t="s">
        <v>163</v>
      </c>
      <c r="AU829" s="252" t="s">
        <v>88</v>
      </c>
      <c r="AV829" s="14" t="s">
        <v>88</v>
      </c>
      <c r="AW829" s="14" t="s">
        <v>34</v>
      </c>
      <c r="AX829" s="14" t="s">
        <v>78</v>
      </c>
      <c r="AY829" s="252" t="s">
        <v>154</v>
      </c>
    </row>
    <row r="830" s="13" customFormat="1">
      <c r="A830" s="13"/>
      <c r="B830" s="231"/>
      <c r="C830" s="232"/>
      <c r="D830" s="233" t="s">
        <v>163</v>
      </c>
      <c r="E830" s="234" t="s">
        <v>1</v>
      </c>
      <c r="F830" s="235" t="s">
        <v>621</v>
      </c>
      <c r="G830" s="232"/>
      <c r="H830" s="234" t="s">
        <v>1</v>
      </c>
      <c r="I830" s="236"/>
      <c r="J830" s="232"/>
      <c r="K830" s="232"/>
      <c r="L830" s="237"/>
      <c r="M830" s="238"/>
      <c r="N830" s="239"/>
      <c r="O830" s="239"/>
      <c r="P830" s="239"/>
      <c r="Q830" s="239"/>
      <c r="R830" s="239"/>
      <c r="S830" s="239"/>
      <c r="T830" s="240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1" t="s">
        <v>163</v>
      </c>
      <c r="AU830" s="241" t="s">
        <v>88</v>
      </c>
      <c r="AV830" s="13" t="s">
        <v>86</v>
      </c>
      <c r="AW830" s="13" t="s">
        <v>34</v>
      </c>
      <c r="AX830" s="13" t="s">
        <v>78</v>
      </c>
      <c r="AY830" s="241" t="s">
        <v>154</v>
      </c>
    </row>
    <row r="831" s="14" customFormat="1">
      <c r="A831" s="14"/>
      <c r="B831" s="242"/>
      <c r="C831" s="243"/>
      <c r="D831" s="233" t="s">
        <v>163</v>
      </c>
      <c r="E831" s="244" t="s">
        <v>1</v>
      </c>
      <c r="F831" s="245" t="s">
        <v>622</v>
      </c>
      <c r="G831" s="243"/>
      <c r="H831" s="246">
        <v>29.120000000000001</v>
      </c>
      <c r="I831" s="247"/>
      <c r="J831" s="243"/>
      <c r="K831" s="243"/>
      <c r="L831" s="248"/>
      <c r="M831" s="249"/>
      <c r="N831" s="250"/>
      <c r="O831" s="250"/>
      <c r="P831" s="250"/>
      <c r="Q831" s="250"/>
      <c r="R831" s="250"/>
      <c r="S831" s="250"/>
      <c r="T831" s="25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2" t="s">
        <v>163</v>
      </c>
      <c r="AU831" s="252" t="s">
        <v>88</v>
      </c>
      <c r="AV831" s="14" t="s">
        <v>88</v>
      </c>
      <c r="AW831" s="14" t="s">
        <v>34</v>
      </c>
      <c r="AX831" s="14" t="s">
        <v>78</v>
      </c>
      <c r="AY831" s="252" t="s">
        <v>154</v>
      </c>
    </row>
    <row r="832" s="13" customFormat="1">
      <c r="A832" s="13"/>
      <c r="B832" s="231"/>
      <c r="C832" s="232"/>
      <c r="D832" s="233" t="s">
        <v>163</v>
      </c>
      <c r="E832" s="234" t="s">
        <v>1</v>
      </c>
      <c r="F832" s="235" t="s">
        <v>623</v>
      </c>
      <c r="G832" s="232"/>
      <c r="H832" s="234" t="s">
        <v>1</v>
      </c>
      <c r="I832" s="236"/>
      <c r="J832" s="232"/>
      <c r="K832" s="232"/>
      <c r="L832" s="237"/>
      <c r="M832" s="238"/>
      <c r="N832" s="239"/>
      <c r="O832" s="239"/>
      <c r="P832" s="239"/>
      <c r="Q832" s="239"/>
      <c r="R832" s="239"/>
      <c r="S832" s="239"/>
      <c r="T832" s="24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1" t="s">
        <v>163</v>
      </c>
      <c r="AU832" s="241" t="s">
        <v>88</v>
      </c>
      <c r="AV832" s="13" t="s">
        <v>86</v>
      </c>
      <c r="AW832" s="13" t="s">
        <v>34</v>
      </c>
      <c r="AX832" s="13" t="s">
        <v>78</v>
      </c>
      <c r="AY832" s="241" t="s">
        <v>154</v>
      </c>
    </row>
    <row r="833" s="14" customFormat="1">
      <c r="A833" s="14"/>
      <c r="B833" s="242"/>
      <c r="C833" s="243"/>
      <c r="D833" s="233" t="s">
        <v>163</v>
      </c>
      <c r="E833" s="244" t="s">
        <v>1</v>
      </c>
      <c r="F833" s="245" t="s">
        <v>624</v>
      </c>
      <c r="G833" s="243"/>
      <c r="H833" s="246">
        <v>6.3499999999999996</v>
      </c>
      <c r="I833" s="247"/>
      <c r="J833" s="243"/>
      <c r="K833" s="243"/>
      <c r="L833" s="248"/>
      <c r="M833" s="249"/>
      <c r="N833" s="250"/>
      <c r="O833" s="250"/>
      <c r="P833" s="250"/>
      <c r="Q833" s="250"/>
      <c r="R833" s="250"/>
      <c r="S833" s="250"/>
      <c r="T833" s="25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2" t="s">
        <v>163</v>
      </c>
      <c r="AU833" s="252" t="s">
        <v>88</v>
      </c>
      <c r="AV833" s="14" t="s">
        <v>88</v>
      </c>
      <c r="AW833" s="14" t="s">
        <v>34</v>
      </c>
      <c r="AX833" s="14" t="s">
        <v>78</v>
      </c>
      <c r="AY833" s="252" t="s">
        <v>154</v>
      </c>
    </row>
    <row r="834" s="13" customFormat="1">
      <c r="A834" s="13"/>
      <c r="B834" s="231"/>
      <c r="C834" s="232"/>
      <c r="D834" s="233" t="s">
        <v>163</v>
      </c>
      <c r="E834" s="234" t="s">
        <v>1</v>
      </c>
      <c r="F834" s="235" t="s">
        <v>426</v>
      </c>
      <c r="G834" s="232"/>
      <c r="H834" s="234" t="s">
        <v>1</v>
      </c>
      <c r="I834" s="236"/>
      <c r="J834" s="232"/>
      <c r="K834" s="232"/>
      <c r="L834" s="237"/>
      <c r="M834" s="238"/>
      <c r="N834" s="239"/>
      <c r="O834" s="239"/>
      <c r="P834" s="239"/>
      <c r="Q834" s="239"/>
      <c r="R834" s="239"/>
      <c r="S834" s="239"/>
      <c r="T834" s="240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1" t="s">
        <v>163</v>
      </c>
      <c r="AU834" s="241" t="s">
        <v>88</v>
      </c>
      <c r="AV834" s="13" t="s">
        <v>86</v>
      </c>
      <c r="AW834" s="13" t="s">
        <v>34</v>
      </c>
      <c r="AX834" s="13" t="s">
        <v>78</v>
      </c>
      <c r="AY834" s="241" t="s">
        <v>154</v>
      </c>
    </row>
    <row r="835" s="14" customFormat="1">
      <c r="A835" s="14"/>
      <c r="B835" s="242"/>
      <c r="C835" s="243"/>
      <c r="D835" s="233" t="s">
        <v>163</v>
      </c>
      <c r="E835" s="244" t="s">
        <v>1</v>
      </c>
      <c r="F835" s="245" t="s">
        <v>184</v>
      </c>
      <c r="G835" s="243"/>
      <c r="H835" s="246">
        <v>6</v>
      </c>
      <c r="I835" s="247"/>
      <c r="J835" s="243"/>
      <c r="K835" s="243"/>
      <c r="L835" s="248"/>
      <c r="M835" s="249"/>
      <c r="N835" s="250"/>
      <c r="O835" s="250"/>
      <c r="P835" s="250"/>
      <c r="Q835" s="250"/>
      <c r="R835" s="250"/>
      <c r="S835" s="250"/>
      <c r="T835" s="25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2" t="s">
        <v>163</v>
      </c>
      <c r="AU835" s="252" t="s">
        <v>88</v>
      </c>
      <c r="AV835" s="14" t="s">
        <v>88</v>
      </c>
      <c r="AW835" s="14" t="s">
        <v>34</v>
      </c>
      <c r="AX835" s="14" t="s">
        <v>78</v>
      </c>
      <c r="AY835" s="252" t="s">
        <v>154</v>
      </c>
    </row>
    <row r="836" s="15" customFormat="1">
      <c r="A836" s="15"/>
      <c r="B836" s="253"/>
      <c r="C836" s="254"/>
      <c r="D836" s="233" t="s">
        <v>163</v>
      </c>
      <c r="E836" s="255" t="s">
        <v>1</v>
      </c>
      <c r="F836" s="256" t="s">
        <v>201</v>
      </c>
      <c r="G836" s="254"/>
      <c r="H836" s="257">
        <v>97.140000000000001</v>
      </c>
      <c r="I836" s="258"/>
      <c r="J836" s="254"/>
      <c r="K836" s="254"/>
      <c r="L836" s="259"/>
      <c r="M836" s="260"/>
      <c r="N836" s="261"/>
      <c r="O836" s="261"/>
      <c r="P836" s="261"/>
      <c r="Q836" s="261"/>
      <c r="R836" s="261"/>
      <c r="S836" s="261"/>
      <c r="T836" s="262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3" t="s">
        <v>163</v>
      </c>
      <c r="AU836" s="263" t="s">
        <v>88</v>
      </c>
      <c r="AV836" s="15" t="s">
        <v>161</v>
      </c>
      <c r="AW836" s="15" t="s">
        <v>34</v>
      </c>
      <c r="AX836" s="15" t="s">
        <v>86</v>
      </c>
      <c r="AY836" s="263" t="s">
        <v>154</v>
      </c>
    </row>
    <row r="837" s="2" customFormat="1" ht="33" customHeight="1">
      <c r="A837" s="38"/>
      <c r="B837" s="39"/>
      <c r="C837" s="264" t="s">
        <v>1158</v>
      </c>
      <c r="D837" s="264" t="s">
        <v>258</v>
      </c>
      <c r="E837" s="265" t="s">
        <v>1159</v>
      </c>
      <c r="F837" s="266" t="s">
        <v>1160</v>
      </c>
      <c r="G837" s="267" t="s">
        <v>205</v>
      </c>
      <c r="H837" s="268">
        <v>106.854</v>
      </c>
      <c r="I837" s="269"/>
      <c r="J837" s="270">
        <f>ROUND(I837*H837,2)</f>
        <v>0</v>
      </c>
      <c r="K837" s="266" t="s">
        <v>160</v>
      </c>
      <c r="L837" s="271"/>
      <c r="M837" s="272" t="s">
        <v>1</v>
      </c>
      <c r="N837" s="273" t="s">
        <v>43</v>
      </c>
      <c r="O837" s="91"/>
      <c r="P837" s="227">
        <f>O837*H837</f>
        <v>0</v>
      </c>
      <c r="Q837" s="227">
        <v>0.021999999999999999</v>
      </c>
      <c r="R837" s="227">
        <f>Q837*H837</f>
        <v>2.3507879999999997</v>
      </c>
      <c r="S837" s="227">
        <v>0</v>
      </c>
      <c r="T837" s="228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9" t="s">
        <v>338</v>
      </c>
      <c r="AT837" s="229" t="s">
        <v>258</v>
      </c>
      <c r="AU837" s="229" t="s">
        <v>88</v>
      </c>
      <c r="AY837" s="17" t="s">
        <v>154</v>
      </c>
      <c r="BE837" s="230">
        <f>IF(N837="základní",J837,0)</f>
        <v>0</v>
      </c>
      <c r="BF837" s="230">
        <f>IF(N837="snížená",J837,0)</f>
        <v>0</v>
      </c>
      <c r="BG837" s="230">
        <f>IF(N837="zákl. přenesená",J837,0)</f>
        <v>0</v>
      </c>
      <c r="BH837" s="230">
        <f>IF(N837="sníž. přenesená",J837,0)</f>
        <v>0</v>
      </c>
      <c r="BI837" s="230">
        <f>IF(N837="nulová",J837,0)</f>
        <v>0</v>
      </c>
      <c r="BJ837" s="17" t="s">
        <v>86</v>
      </c>
      <c r="BK837" s="230">
        <f>ROUND(I837*H837,2)</f>
        <v>0</v>
      </c>
      <c r="BL837" s="17" t="s">
        <v>246</v>
      </c>
      <c r="BM837" s="229" t="s">
        <v>1161</v>
      </c>
    </row>
    <row r="838" s="14" customFormat="1">
      <c r="A838" s="14"/>
      <c r="B838" s="242"/>
      <c r="C838" s="243"/>
      <c r="D838" s="233" t="s">
        <v>163</v>
      </c>
      <c r="E838" s="243"/>
      <c r="F838" s="245" t="s">
        <v>1162</v>
      </c>
      <c r="G838" s="243"/>
      <c r="H838" s="246">
        <v>106.854</v>
      </c>
      <c r="I838" s="247"/>
      <c r="J838" s="243"/>
      <c r="K838" s="243"/>
      <c r="L838" s="248"/>
      <c r="M838" s="249"/>
      <c r="N838" s="250"/>
      <c r="O838" s="250"/>
      <c r="P838" s="250"/>
      <c r="Q838" s="250"/>
      <c r="R838" s="250"/>
      <c r="S838" s="250"/>
      <c r="T838" s="25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2" t="s">
        <v>163</v>
      </c>
      <c r="AU838" s="252" t="s">
        <v>88</v>
      </c>
      <c r="AV838" s="14" t="s">
        <v>88</v>
      </c>
      <c r="AW838" s="14" t="s">
        <v>4</v>
      </c>
      <c r="AX838" s="14" t="s">
        <v>86</v>
      </c>
      <c r="AY838" s="252" t="s">
        <v>154</v>
      </c>
    </row>
    <row r="839" s="2" customFormat="1" ht="24.15" customHeight="1">
      <c r="A839" s="38"/>
      <c r="B839" s="39"/>
      <c r="C839" s="218" t="s">
        <v>1163</v>
      </c>
      <c r="D839" s="218" t="s">
        <v>156</v>
      </c>
      <c r="E839" s="219" t="s">
        <v>1164</v>
      </c>
      <c r="F839" s="220" t="s">
        <v>1165</v>
      </c>
      <c r="G839" s="221" t="s">
        <v>205</v>
      </c>
      <c r="H839" s="222">
        <v>3.9300000000000002</v>
      </c>
      <c r="I839" s="223"/>
      <c r="J839" s="224">
        <f>ROUND(I839*H839,2)</f>
        <v>0</v>
      </c>
      <c r="K839" s="220" t="s">
        <v>1166</v>
      </c>
      <c r="L839" s="44"/>
      <c r="M839" s="225" t="s">
        <v>1</v>
      </c>
      <c r="N839" s="226" t="s">
        <v>43</v>
      </c>
      <c r="O839" s="91"/>
      <c r="P839" s="227">
        <f>O839*H839</f>
        <v>0</v>
      </c>
      <c r="Q839" s="227">
        <v>0</v>
      </c>
      <c r="R839" s="227">
        <f>Q839*H839</f>
        <v>0</v>
      </c>
      <c r="S839" s="227">
        <v>0</v>
      </c>
      <c r="T839" s="228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9" t="s">
        <v>246</v>
      </c>
      <c r="AT839" s="229" t="s">
        <v>156</v>
      </c>
      <c r="AU839" s="229" t="s">
        <v>88</v>
      </c>
      <c r="AY839" s="17" t="s">
        <v>154</v>
      </c>
      <c r="BE839" s="230">
        <f>IF(N839="základní",J839,0)</f>
        <v>0</v>
      </c>
      <c r="BF839" s="230">
        <f>IF(N839="snížená",J839,0)</f>
        <v>0</v>
      </c>
      <c r="BG839" s="230">
        <f>IF(N839="zákl. přenesená",J839,0)</f>
        <v>0</v>
      </c>
      <c r="BH839" s="230">
        <f>IF(N839="sníž. přenesená",J839,0)</f>
        <v>0</v>
      </c>
      <c r="BI839" s="230">
        <f>IF(N839="nulová",J839,0)</f>
        <v>0</v>
      </c>
      <c r="BJ839" s="17" t="s">
        <v>86</v>
      </c>
      <c r="BK839" s="230">
        <f>ROUND(I839*H839,2)</f>
        <v>0</v>
      </c>
      <c r="BL839" s="17" t="s">
        <v>246</v>
      </c>
      <c r="BM839" s="229" t="s">
        <v>1167</v>
      </c>
    </row>
    <row r="840" s="13" customFormat="1">
      <c r="A840" s="13"/>
      <c r="B840" s="231"/>
      <c r="C840" s="232"/>
      <c r="D840" s="233" t="s">
        <v>163</v>
      </c>
      <c r="E840" s="234" t="s">
        <v>1</v>
      </c>
      <c r="F840" s="235" t="s">
        <v>193</v>
      </c>
      <c r="G840" s="232"/>
      <c r="H840" s="234" t="s">
        <v>1</v>
      </c>
      <c r="I840" s="236"/>
      <c r="J840" s="232"/>
      <c r="K840" s="232"/>
      <c r="L840" s="237"/>
      <c r="M840" s="238"/>
      <c r="N840" s="239"/>
      <c r="O840" s="239"/>
      <c r="P840" s="239"/>
      <c r="Q840" s="239"/>
      <c r="R840" s="239"/>
      <c r="S840" s="239"/>
      <c r="T840" s="24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1" t="s">
        <v>163</v>
      </c>
      <c r="AU840" s="241" t="s">
        <v>88</v>
      </c>
      <c r="AV840" s="13" t="s">
        <v>86</v>
      </c>
      <c r="AW840" s="13" t="s">
        <v>34</v>
      </c>
      <c r="AX840" s="13" t="s">
        <v>78</v>
      </c>
      <c r="AY840" s="241" t="s">
        <v>154</v>
      </c>
    </row>
    <row r="841" s="13" customFormat="1">
      <c r="A841" s="13"/>
      <c r="B841" s="231"/>
      <c r="C841" s="232"/>
      <c r="D841" s="233" t="s">
        <v>163</v>
      </c>
      <c r="E841" s="234" t="s">
        <v>1</v>
      </c>
      <c r="F841" s="235" t="s">
        <v>872</v>
      </c>
      <c r="G841" s="232"/>
      <c r="H841" s="234" t="s">
        <v>1</v>
      </c>
      <c r="I841" s="236"/>
      <c r="J841" s="232"/>
      <c r="K841" s="232"/>
      <c r="L841" s="237"/>
      <c r="M841" s="238"/>
      <c r="N841" s="239"/>
      <c r="O841" s="239"/>
      <c r="P841" s="239"/>
      <c r="Q841" s="239"/>
      <c r="R841" s="239"/>
      <c r="S841" s="239"/>
      <c r="T841" s="24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1" t="s">
        <v>163</v>
      </c>
      <c r="AU841" s="241" t="s">
        <v>88</v>
      </c>
      <c r="AV841" s="13" t="s">
        <v>86</v>
      </c>
      <c r="AW841" s="13" t="s">
        <v>34</v>
      </c>
      <c r="AX841" s="13" t="s">
        <v>78</v>
      </c>
      <c r="AY841" s="241" t="s">
        <v>154</v>
      </c>
    </row>
    <row r="842" s="14" customFormat="1">
      <c r="A842" s="14"/>
      <c r="B842" s="242"/>
      <c r="C842" s="243"/>
      <c r="D842" s="233" t="s">
        <v>163</v>
      </c>
      <c r="E842" s="244" t="s">
        <v>1</v>
      </c>
      <c r="F842" s="245" t="s">
        <v>873</v>
      </c>
      <c r="G842" s="243"/>
      <c r="H842" s="246">
        <v>3.9300000000000002</v>
      </c>
      <c r="I842" s="247"/>
      <c r="J842" s="243"/>
      <c r="K842" s="243"/>
      <c r="L842" s="248"/>
      <c r="M842" s="249"/>
      <c r="N842" s="250"/>
      <c r="O842" s="250"/>
      <c r="P842" s="250"/>
      <c r="Q842" s="250"/>
      <c r="R842" s="250"/>
      <c r="S842" s="250"/>
      <c r="T842" s="25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2" t="s">
        <v>163</v>
      </c>
      <c r="AU842" s="252" t="s">
        <v>88</v>
      </c>
      <c r="AV842" s="14" t="s">
        <v>88</v>
      </c>
      <c r="AW842" s="14" t="s">
        <v>34</v>
      </c>
      <c r="AX842" s="14" t="s">
        <v>86</v>
      </c>
      <c r="AY842" s="252" t="s">
        <v>154</v>
      </c>
    </row>
    <row r="843" s="2" customFormat="1" ht="24.15" customHeight="1">
      <c r="A843" s="38"/>
      <c r="B843" s="39"/>
      <c r="C843" s="218" t="s">
        <v>1168</v>
      </c>
      <c r="D843" s="218" t="s">
        <v>156</v>
      </c>
      <c r="E843" s="219" t="s">
        <v>1169</v>
      </c>
      <c r="F843" s="220" t="s">
        <v>1170</v>
      </c>
      <c r="G843" s="221" t="s">
        <v>180</v>
      </c>
      <c r="H843" s="222">
        <v>6.7169999999999996</v>
      </c>
      <c r="I843" s="223"/>
      <c r="J843" s="224">
        <f>ROUND(I843*H843,2)</f>
        <v>0</v>
      </c>
      <c r="K843" s="220" t="s">
        <v>160</v>
      </c>
      <c r="L843" s="44"/>
      <c r="M843" s="225" t="s">
        <v>1</v>
      </c>
      <c r="N843" s="226" t="s">
        <v>43</v>
      </c>
      <c r="O843" s="91"/>
      <c r="P843" s="227">
        <f>O843*H843</f>
        <v>0</v>
      </c>
      <c r="Q843" s="227">
        <v>0</v>
      </c>
      <c r="R843" s="227">
        <f>Q843*H843</f>
        <v>0</v>
      </c>
      <c r="S843" s="227">
        <v>0</v>
      </c>
      <c r="T843" s="228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9" t="s">
        <v>246</v>
      </c>
      <c r="AT843" s="229" t="s">
        <v>156</v>
      </c>
      <c r="AU843" s="229" t="s">
        <v>88</v>
      </c>
      <c r="AY843" s="17" t="s">
        <v>154</v>
      </c>
      <c r="BE843" s="230">
        <f>IF(N843="základní",J843,0)</f>
        <v>0</v>
      </c>
      <c r="BF843" s="230">
        <f>IF(N843="snížená",J843,0)</f>
        <v>0</v>
      </c>
      <c r="BG843" s="230">
        <f>IF(N843="zákl. přenesená",J843,0)</f>
        <v>0</v>
      </c>
      <c r="BH843" s="230">
        <f>IF(N843="sníž. přenesená",J843,0)</f>
        <v>0</v>
      </c>
      <c r="BI843" s="230">
        <f>IF(N843="nulová",J843,0)</f>
        <v>0</v>
      </c>
      <c r="BJ843" s="17" t="s">
        <v>86</v>
      </c>
      <c r="BK843" s="230">
        <f>ROUND(I843*H843,2)</f>
        <v>0</v>
      </c>
      <c r="BL843" s="17" t="s">
        <v>246</v>
      </c>
      <c r="BM843" s="229" t="s">
        <v>1171</v>
      </c>
    </row>
    <row r="844" s="12" customFormat="1" ht="22.8" customHeight="1">
      <c r="A844" s="12"/>
      <c r="B844" s="202"/>
      <c r="C844" s="203"/>
      <c r="D844" s="204" t="s">
        <v>77</v>
      </c>
      <c r="E844" s="216" t="s">
        <v>1172</v>
      </c>
      <c r="F844" s="216" t="s">
        <v>1173</v>
      </c>
      <c r="G844" s="203"/>
      <c r="H844" s="203"/>
      <c r="I844" s="206"/>
      <c r="J844" s="217">
        <f>BK844</f>
        <v>0</v>
      </c>
      <c r="K844" s="203"/>
      <c r="L844" s="208"/>
      <c r="M844" s="209"/>
      <c r="N844" s="210"/>
      <c r="O844" s="210"/>
      <c r="P844" s="211">
        <f>SUM(P845:P910)</f>
        <v>0</v>
      </c>
      <c r="Q844" s="210"/>
      <c r="R844" s="211">
        <f>SUM(R845:R910)</f>
        <v>1.4920063473599998</v>
      </c>
      <c r="S844" s="210"/>
      <c r="T844" s="212">
        <f>SUM(T845:T910)</f>
        <v>0</v>
      </c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R844" s="213" t="s">
        <v>88</v>
      </c>
      <c r="AT844" s="214" t="s">
        <v>77</v>
      </c>
      <c r="AU844" s="214" t="s">
        <v>86</v>
      </c>
      <c r="AY844" s="213" t="s">
        <v>154</v>
      </c>
      <c r="BK844" s="215">
        <f>SUM(BK845:BK910)</f>
        <v>0</v>
      </c>
    </row>
    <row r="845" s="2" customFormat="1" ht="16.5" customHeight="1">
      <c r="A845" s="38"/>
      <c r="B845" s="39"/>
      <c r="C845" s="218" t="s">
        <v>1174</v>
      </c>
      <c r="D845" s="218" t="s">
        <v>156</v>
      </c>
      <c r="E845" s="219" t="s">
        <v>1175</v>
      </c>
      <c r="F845" s="220" t="s">
        <v>1176</v>
      </c>
      <c r="G845" s="221" t="s">
        <v>205</v>
      </c>
      <c r="H845" s="222">
        <v>121.86</v>
      </c>
      <c r="I845" s="223"/>
      <c r="J845" s="224">
        <f>ROUND(I845*H845,2)</f>
        <v>0</v>
      </c>
      <c r="K845" s="220" t="s">
        <v>160</v>
      </c>
      <c r="L845" s="44"/>
      <c r="M845" s="225" t="s">
        <v>1</v>
      </c>
      <c r="N845" s="226" t="s">
        <v>43</v>
      </c>
      <c r="O845" s="91"/>
      <c r="P845" s="227">
        <f>O845*H845</f>
        <v>0</v>
      </c>
      <c r="Q845" s="227">
        <v>0</v>
      </c>
      <c r="R845" s="227">
        <f>Q845*H845</f>
        <v>0</v>
      </c>
      <c r="S845" s="227">
        <v>0</v>
      </c>
      <c r="T845" s="228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9" t="s">
        <v>246</v>
      </c>
      <c r="AT845" s="229" t="s">
        <v>156</v>
      </c>
      <c r="AU845" s="229" t="s">
        <v>88</v>
      </c>
      <c r="AY845" s="17" t="s">
        <v>154</v>
      </c>
      <c r="BE845" s="230">
        <f>IF(N845="základní",J845,0)</f>
        <v>0</v>
      </c>
      <c r="BF845" s="230">
        <f>IF(N845="snížená",J845,0)</f>
        <v>0</v>
      </c>
      <c r="BG845" s="230">
        <f>IF(N845="zákl. přenesená",J845,0)</f>
        <v>0</v>
      </c>
      <c r="BH845" s="230">
        <f>IF(N845="sníž. přenesená",J845,0)</f>
        <v>0</v>
      </c>
      <c r="BI845" s="230">
        <f>IF(N845="nulová",J845,0)</f>
        <v>0</v>
      </c>
      <c r="BJ845" s="17" t="s">
        <v>86</v>
      </c>
      <c r="BK845" s="230">
        <f>ROUND(I845*H845,2)</f>
        <v>0</v>
      </c>
      <c r="BL845" s="17" t="s">
        <v>246</v>
      </c>
      <c r="BM845" s="229" t="s">
        <v>1177</v>
      </c>
    </row>
    <row r="846" s="2" customFormat="1" ht="24.15" customHeight="1">
      <c r="A846" s="38"/>
      <c r="B846" s="39"/>
      <c r="C846" s="218" t="s">
        <v>1178</v>
      </c>
      <c r="D846" s="218" t="s">
        <v>156</v>
      </c>
      <c r="E846" s="219" t="s">
        <v>1179</v>
      </c>
      <c r="F846" s="220" t="s">
        <v>1180</v>
      </c>
      <c r="G846" s="221" t="s">
        <v>205</v>
      </c>
      <c r="H846" s="222">
        <v>121.86</v>
      </c>
      <c r="I846" s="223"/>
      <c r="J846" s="224">
        <f>ROUND(I846*H846,2)</f>
        <v>0</v>
      </c>
      <c r="K846" s="220" t="s">
        <v>650</v>
      </c>
      <c r="L846" s="44"/>
      <c r="M846" s="225" t="s">
        <v>1</v>
      </c>
      <c r="N846" s="226" t="s">
        <v>43</v>
      </c>
      <c r="O846" s="91"/>
      <c r="P846" s="227">
        <f>O846*H846</f>
        <v>0</v>
      </c>
      <c r="Q846" s="227">
        <v>3.0000000000000001E-05</v>
      </c>
      <c r="R846" s="227">
        <f>Q846*H846</f>
        <v>0.0036558000000000003</v>
      </c>
      <c r="S846" s="227">
        <v>0</v>
      </c>
      <c r="T846" s="228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9" t="s">
        <v>246</v>
      </c>
      <c r="AT846" s="229" t="s">
        <v>156</v>
      </c>
      <c r="AU846" s="229" t="s">
        <v>88</v>
      </c>
      <c r="AY846" s="17" t="s">
        <v>154</v>
      </c>
      <c r="BE846" s="230">
        <f>IF(N846="základní",J846,0)</f>
        <v>0</v>
      </c>
      <c r="BF846" s="230">
        <f>IF(N846="snížená",J846,0)</f>
        <v>0</v>
      </c>
      <c r="BG846" s="230">
        <f>IF(N846="zákl. přenesená",J846,0)</f>
        <v>0</v>
      </c>
      <c r="BH846" s="230">
        <f>IF(N846="sníž. přenesená",J846,0)</f>
        <v>0</v>
      </c>
      <c r="BI846" s="230">
        <f>IF(N846="nulová",J846,0)</f>
        <v>0</v>
      </c>
      <c r="BJ846" s="17" t="s">
        <v>86</v>
      </c>
      <c r="BK846" s="230">
        <f>ROUND(I846*H846,2)</f>
        <v>0</v>
      </c>
      <c r="BL846" s="17" t="s">
        <v>246</v>
      </c>
      <c r="BM846" s="229" t="s">
        <v>1181</v>
      </c>
    </row>
    <row r="847" s="13" customFormat="1">
      <c r="A847" s="13"/>
      <c r="B847" s="231"/>
      <c r="C847" s="232"/>
      <c r="D847" s="233" t="s">
        <v>163</v>
      </c>
      <c r="E847" s="234" t="s">
        <v>1</v>
      </c>
      <c r="F847" s="235" t="s">
        <v>193</v>
      </c>
      <c r="G847" s="232"/>
      <c r="H847" s="234" t="s">
        <v>1</v>
      </c>
      <c r="I847" s="236"/>
      <c r="J847" s="232"/>
      <c r="K847" s="232"/>
      <c r="L847" s="237"/>
      <c r="M847" s="238"/>
      <c r="N847" s="239"/>
      <c r="O847" s="239"/>
      <c r="P847" s="239"/>
      <c r="Q847" s="239"/>
      <c r="R847" s="239"/>
      <c r="S847" s="239"/>
      <c r="T847" s="240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1" t="s">
        <v>163</v>
      </c>
      <c r="AU847" s="241" t="s">
        <v>88</v>
      </c>
      <c r="AV847" s="13" t="s">
        <v>86</v>
      </c>
      <c r="AW847" s="13" t="s">
        <v>34</v>
      </c>
      <c r="AX847" s="13" t="s">
        <v>78</v>
      </c>
      <c r="AY847" s="241" t="s">
        <v>154</v>
      </c>
    </row>
    <row r="848" s="13" customFormat="1">
      <c r="A848" s="13"/>
      <c r="B848" s="231"/>
      <c r="C848" s="232"/>
      <c r="D848" s="233" t="s">
        <v>163</v>
      </c>
      <c r="E848" s="234" t="s">
        <v>1</v>
      </c>
      <c r="F848" s="235" t="s">
        <v>819</v>
      </c>
      <c r="G848" s="232"/>
      <c r="H848" s="234" t="s">
        <v>1</v>
      </c>
      <c r="I848" s="236"/>
      <c r="J848" s="232"/>
      <c r="K848" s="232"/>
      <c r="L848" s="237"/>
      <c r="M848" s="238"/>
      <c r="N848" s="239"/>
      <c r="O848" s="239"/>
      <c r="P848" s="239"/>
      <c r="Q848" s="239"/>
      <c r="R848" s="239"/>
      <c r="S848" s="239"/>
      <c r="T848" s="240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1" t="s">
        <v>163</v>
      </c>
      <c r="AU848" s="241" t="s">
        <v>88</v>
      </c>
      <c r="AV848" s="13" t="s">
        <v>86</v>
      </c>
      <c r="AW848" s="13" t="s">
        <v>34</v>
      </c>
      <c r="AX848" s="13" t="s">
        <v>78</v>
      </c>
      <c r="AY848" s="241" t="s">
        <v>154</v>
      </c>
    </row>
    <row r="849" s="14" customFormat="1">
      <c r="A849" s="14"/>
      <c r="B849" s="242"/>
      <c r="C849" s="243"/>
      <c r="D849" s="233" t="s">
        <v>163</v>
      </c>
      <c r="E849" s="244" t="s">
        <v>1</v>
      </c>
      <c r="F849" s="245" t="s">
        <v>820</v>
      </c>
      <c r="G849" s="243"/>
      <c r="H849" s="246">
        <v>8.2400000000000002</v>
      </c>
      <c r="I849" s="247"/>
      <c r="J849" s="243"/>
      <c r="K849" s="243"/>
      <c r="L849" s="248"/>
      <c r="M849" s="249"/>
      <c r="N849" s="250"/>
      <c r="O849" s="250"/>
      <c r="P849" s="250"/>
      <c r="Q849" s="250"/>
      <c r="R849" s="250"/>
      <c r="S849" s="250"/>
      <c r="T849" s="251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2" t="s">
        <v>163</v>
      </c>
      <c r="AU849" s="252" t="s">
        <v>88</v>
      </c>
      <c r="AV849" s="14" t="s">
        <v>88</v>
      </c>
      <c r="AW849" s="14" t="s">
        <v>34</v>
      </c>
      <c r="AX849" s="14" t="s">
        <v>78</v>
      </c>
      <c r="AY849" s="252" t="s">
        <v>154</v>
      </c>
    </row>
    <row r="850" s="13" customFormat="1">
      <c r="A850" s="13"/>
      <c r="B850" s="231"/>
      <c r="C850" s="232"/>
      <c r="D850" s="233" t="s">
        <v>163</v>
      </c>
      <c r="E850" s="234" t="s">
        <v>1</v>
      </c>
      <c r="F850" s="235" t="s">
        <v>822</v>
      </c>
      <c r="G850" s="232"/>
      <c r="H850" s="234" t="s">
        <v>1</v>
      </c>
      <c r="I850" s="236"/>
      <c r="J850" s="232"/>
      <c r="K850" s="232"/>
      <c r="L850" s="237"/>
      <c r="M850" s="238"/>
      <c r="N850" s="239"/>
      <c r="O850" s="239"/>
      <c r="P850" s="239"/>
      <c r="Q850" s="239"/>
      <c r="R850" s="239"/>
      <c r="S850" s="239"/>
      <c r="T850" s="24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1" t="s">
        <v>163</v>
      </c>
      <c r="AU850" s="241" t="s">
        <v>88</v>
      </c>
      <c r="AV850" s="13" t="s">
        <v>86</v>
      </c>
      <c r="AW850" s="13" t="s">
        <v>34</v>
      </c>
      <c r="AX850" s="13" t="s">
        <v>78</v>
      </c>
      <c r="AY850" s="241" t="s">
        <v>154</v>
      </c>
    </row>
    <row r="851" s="14" customFormat="1">
      <c r="A851" s="14"/>
      <c r="B851" s="242"/>
      <c r="C851" s="243"/>
      <c r="D851" s="233" t="s">
        <v>163</v>
      </c>
      <c r="E851" s="244" t="s">
        <v>1</v>
      </c>
      <c r="F851" s="245" t="s">
        <v>823</v>
      </c>
      <c r="G851" s="243"/>
      <c r="H851" s="246">
        <v>8.4000000000000004</v>
      </c>
      <c r="I851" s="247"/>
      <c r="J851" s="243"/>
      <c r="K851" s="243"/>
      <c r="L851" s="248"/>
      <c r="M851" s="249"/>
      <c r="N851" s="250"/>
      <c r="O851" s="250"/>
      <c r="P851" s="250"/>
      <c r="Q851" s="250"/>
      <c r="R851" s="250"/>
      <c r="S851" s="250"/>
      <c r="T851" s="25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2" t="s">
        <v>163</v>
      </c>
      <c r="AU851" s="252" t="s">
        <v>88</v>
      </c>
      <c r="AV851" s="14" t="s">
        <v>88</v>
      </c>
      <c r="AW851" s="14" t="s">
        <v>34</v>
      </c>
      <c r="AX851" s="14" t="s">
        <v>78</v>
      </c>
      <c r="AY851" s="252" t="s">
        <v>154</v>
      </c>
    </row>
    <row r="852" s="13" customFormat="1">
      <c r="A852" s="13"/>
      <c r="B852" s="231"/>
      <c r="C852" s="232"/>
      <c r="D852" s="233" t="s">
        <v>163</v>
      </c>
      <c r="E852" s="234" t="s">
        <v>1</v>
      </c>
      <c r="F852" s="235" t="s">
        <v>302</v>
      </c>
      <c r="G852" s="232"/>
      <c r="H852" s="234" t="s">
        <v>1</v>
      </c>
      <c r="I852" s="236"/>
      <c r="J852" s="232"/>
      <c r="K852" s="232"/>
      <c r="L852" s="237"/>
      <c r="M852" s="238"/>
      <c r="N852" s="239"/>
      <c r="O852" s="239"/>
      <c r="P852" s="239"/>
      <c r="Q852" s="239"/>
      <c r="R852" s="239"/>
      <c r="S852" s="239"/>
      <c r="T852" s="24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1" t="s">
        <v>163</v>
      </c>
      <c r="AU852" s="241" t="s">
        <v>88</v>
      </c>
      <c r="AV852" s="13" t="s">
        <v>86</v>
      </c>
      <c r="AW852" s="13" t="s">
        <v>34</v>
      </c>
      <c r="AX852" s="13" t="s">
        <v>78</v>
      </c>
      <c r="AY852" s="241" t="s">
        <v>154</v>
      </c>
    </row>
    <row r="853" s="13" customFormat="1">
      <c r="A853" s="13"/>
      <c r="B853" s="231"/>
      <c r="C853" s="232"/>
      <c r="D853" s="233" t="s">
        <v>163</v>
      </c>
      <c r="E853" s="234" t="s">
        <v>1</v>
      </c>
      <c r="F853" s="235" t="s">
        <v>825</v>
      </c>
      <c r="G853" s="232"/>
      <c r="H853" s="234" t="s">
        <v>1</v>
      </c>
      <c r="I853" s="236"/>
      <c r="J853" s="232"/>
      <c r="K853" s="232"/>
      <c r="L853" s="237"/>
      <c r="M853" s="238"/>
      <c r="N853" s="239"/>
      <c r="O853" s="239"/>
      <c r="P853" s="239"/>
      <c r="Q853" s="239"/>
      <c r="R853" s="239"/>
      <c r="S853" s="239"/>
      <c r="T853" s="24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1" t="s">
        <v>163</v>
      </c>
      <c r="AU853" s="241" t="s">
        <v>88</v>
      </c>
      <c r="AV853" s="13" t="s">
        <v>86</v>
      </c>
      <c r="AW853" s="13" t="s">
        <v>34</v>
      </c>
      <c r="AX853" s="13" t="s">
        <v>78</v>
      </c>
      <c r="AY853" s="241" t="s">
        <v>154</v>
      </c>
    </row>
    <row r="854" s="14" customFormat="1">
      <c r="A854" s="14"/>
      <c r="B854" s="242"/>
      <c r="C854" s="243"/>
      <c r="D854" s="233" t="s">
        <v>163</v>
      </c>
      <c r="E854" s="244" t="s">
        <v>1</v>
      </c>
      <c r="F854" s="245" t="s">
        <v>826</v>
      </c>
      <c r="G854" s="243"/>
      <c r="H854" s="246">
        <v>83.030000000000001</v>
      </c>
      <c r="I854" s="247"/>
      <c r="J854" s="243"/>
      <c r="K854" s="243"/>
      <c r="L854" s="248"/>
      <c r="M854" s="249"/>
      <c r="N854" s="250"/>
      <c r="O854" s="250"/>
      <c r="P854" s="250"/>
      <c r="Q854" s="250"/>
      <c r="R854" s="250"/>
      <c r="S854" s="250"/>
      <c r="T854" s="25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2" t="s">
        <v>163</v>
      </c>
      <c r="AU854" s="252" t="s">
        <v>88</v>
      </c>
      <c r="AV854" s="14" t="s">
        <v>88</v>
      </c>
      <c r="AW854" s="14" t="s">
        <v>34</v>
      </c>
      <c r="AX854" s="14" t="s">
        <v>78</v>
      </c>
      <c r="AY854" s="252" t="s">
        <v>154</v>
      </c>
    </row>
    <row r="855" s="13" customFormat="1">
      <c r="A855" s="13"/>
      <c r="B855" s="231"/>
      <c r="C855" s="232"/>
      <c r="D855" s="233" t="s">
        <v>163</v>
      </c>
      <c r="E855" s="234" t="s">
        <v>1</v>
      </c>
      <c r="F855" s="235" t="s">
        <v>828</v>
      </c>
      <c r="G855" s="232"/>
      <c r="H855" s="234" t="s">
        <v>1</v>
      </c>
      <c r="I855" s="236"/>
      <c r="J855" s="232"/>
      <c r="K855" s="232"/>
      <c r="L855" s="237"/>
      <c r="M855" s="238"/>
      <c r="N855" s="239"/>
      <c r="O855" s="239"/>
      <c r="P855" s="239"/>
      <c r="Q855" s="239"/>
      <c r="R855" s="239"/>
      <c r="S855" s="239"/>
      <c r="T855" s="240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1" t="s">
        <v>163</v>
      </c>
      <c r="AU855" s="241" t="s">
        <v>88</v>
      </c>
      <c r="AV855" s="13" t="s">
        <v>86</v>
      </c>
      <c r="AW855" s="13" t="s">
        <v>34</v>
      </c>
      <c r="AX855" s="13" t="s">
        <v>78</v>
      </c>
      <c r="AY855" s="241" t="s">
        <v>154</v>
      </c>
    </row>
    <row r="856" s="14" customFormat="1">
      <c r="A856" s="14"/>
      <c r="B856" s="242"/>
      <c r="C856" s="243"/>
      <c r="D856" s="233" t="s">
        <v>163</v>
      </c>
      <c r="E856" s="244" t="s">
        <v>1</v>
      </c>
      <c r="F856" s="245" t="s">
        <v>829</v>
      </c>
      <c r="G856" s="243"/>
      <c r="H856" s="246">
        <v>7.5999999999999996</v>
      </c>
      <c r="I856" s="247"/>
      <c r="J856" s="243"/>
      <c r="K856" s="243"/>
      <c r="L856" s="248"/>
      <c r="M856" s="249"/>
      <c r="N856" s="250"/>
      <c r="O856" s="250"/>
      <c r="P856" s="250"/>
      <c r="Q856" s="250"/>
      <c r="R856" s="250"/>
      <c r="S856" s="250"/>
      <c r="T856" s="251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2" t="s">
        <v>163</v>
      </c>
      <c r="AU856" s="252" t="s">
        <v>88</v>
      </c>
      <c r="AV856" s="14" t="s">
        <v>88</v>
      </c>
      <c r="AW856" s="14" t="s">
        <v>34</v>
      </c>
      <c r="AX856" s="14" t="s">
        <v>78</v>
      </c>
      <c r="AY856" s="252" t="s">
        <v>154</v>
      </c>
    </row>
    <row r="857" s="13" customFormat="1">
      <c r="A857" s="13"/>
      <c r="B857" s="231"/>
      <c r="C857" s="232"/>
      <c r="D857" s="233" t="s">
        <v>163</v>
      </c>
      <c r="E857" s="234" t="s">
        <v>1</v>
      </c>
      <c r="F857" s="235" t="s">
        <v>831</v>
      </c>
      <c r="G857" s="232"/>
      <c r="H857" s="234" t="s">
        <v>1</v>
      </c>
      <c r="I857" s="236"/>
      <c r="J857" s="232"/>
      <c r="K857" s="232"/>
      <c r="L857" s="237"/>
      <c r="M857" s="238"/>
      <c r="N857" s="239"/>
      <c r="O857" s="239"/>
      <c r="P857" s="239"/>
      <c r="Q857" s="239"/>
      <c r="R857" s="239"/>
      <c r="S857" s="239"/>
      <c r="T857" s="24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1" t="s">
        <v>163</v>
      </c>
      <c r="AU857" s="241" t="s">
        <v>88</v>
      </c>
      <c r="AV857" s="13" t="s">
        <v>86</v>
      </c>
      <c r="AW857" s="13" t="s">
        <v>34</v>
      </c>
      <c r="AX857" s="13" t="s">
        <v>78</v>
      </c>
      <c r="AY857" s="241" t="s">
        <v>154</v>
      </c>
    </row>
    <row r="858" s="14" customFormat="1">
      <c r="A858" s="14"/>
      <c r="B858" s="242"/>
      <c r="C858" s="243"/>
      <c r="D858" s="233" t="s">
        <v>163</v>
      </c>
      <c r="E858" s="244" t="s">
        <v>1</v>
      </c>
      <c r="F858" s="245" t="s">
        <v>832</v>
      </c>
      <c r="G858" s="243"/>
      <c r="H858" s="246">
        <v>8.6799999999999997</v>
      </c>
      <c r="I858" s="247"/>
      <c r="J858" s="243"/>
      <c r="K858" s="243"/>
      <c r="L858" s="248"/>
      <c r="M858" s="249"/>
      <c r="N858" s="250"/>
      <c r="O858" s="250"/>
      <c r="P858" s="250"/>
      <c r="Q858" s="250"/>
      <c r="R858" s="250"/>
      <c r="S858" s="250"/>
      <c r="T858" s="25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2" t="s">
        <v>163</v>
      </c>
      <c r="AU858" s="252" t="s">
        <v>88</v>
      </c>
      <c r="AV858" s="14" t="s">
        <v>88</v>
      </c>
      <c r="AW858" s="14" t="s">
        <v>34</v>
      </c>
      <c r="AX858" s="14" t="s">
        <v>78</v>
      </c>
      <c r="AY858" s="252" t="s">
        <v>154</v>
      </c>
    </row>
    <row r="859" s="13" customFormat="1">
      <c r="A859" s="13"/>
      <c r="B859" s="231"/>
      <c r="C859" s="232"/>
      <c r="D859" s="233" t="s">
        <v>163</v>
      </c>
      <c r="E859" s="234" t="s">
        <v>1</v>
      </c>
      <c r="F859" s="235" t="s">
        <v>834</v>
      </c>
      <c r="G859" s="232"/>
      <c r="H859" s="234" t="s">
        <v>1</v>
      </c>
      <c r="I859" s="236"/>
      <c r="J859" s="232"/>
      <c r="K859" s="232"/>
      <c r="L859" s="237"/>
      <c r="M859" s="238"/>
      <c r="N859" s="239"/>
      <c r="O859" s="239"/>
      <c r="P859" s="239"/>
      <c r="Q859" s="239"/>
      <c r="R859" s="239"/>
      <c r="S859" s="239"/>
      <c r="T859" s="240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1" t="s">
        <v>163</v>
      </c>
      <c r="AU859" s="241" t="s">
        <v>88</v>
      </c>
      <c r="AV859" s="13" t="s">
        <v>86</v>
      </c>
      <c r="AW859" s="13" t="s">
        <v>34</v>
      </c>
      <c r="AX859" s="13" t="s">
        <v>78</v>
      </c>
      <c r="AY859" s="241" t="s">
        <v>154</v>
      </c>
    </row>
    <row r="860" s="14" customFormat="1">
      <c r="A860" s="14"/>
      <c r="B860" s="242"/>
      <c r="C860" s="243"/>
      <c r="D860" s="233" t="s">
        <v>163</v>
      </c>
      <c r="E860" s="244" t="s">
        <v>1</v>
      </c>
      <c r="F860" s="245" t="s">
        <v>835</v>
      </c>
      <c r="G860" s="243"/>
      <c r="H860" s="246">
        <v>5.9100000000000001</v>
      </c>
      <c r="I860" s="247"/>
      <c r="J860" s="243"/>
      <c r="K860" s="243"/>
      <c r="L860" s="248"/>
      <c r="M860" s="249"/>
      <c r="N860" s="250"/>
      <c r="O860" s="250"/>
      <c r="P860" s="250"/>
      <c r="Q860" s="250"/>
      <c r="R860" s="250"/>
      <c r="S860" s="250"/>
      <c r="T860" s="25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2" t="s">
        <v>163</v>
      </c>
      <c r="AU860" s="252" t="s">
        <v>88</v>
      </c>
      <c r="AV860" s="14" t="s">
        <v>88</v>
      </c>
      <c r="AW860" s="14" t="s">
        <v>34</v>
      </c>
      <c r="AX860" s="14" t="s">
        <v>78</v>
      </c>
      <c r="AY860" s="252" t="s">
        <v>154</v>
      </c>
    </row>
    <row r="861" s="15" customFormat="1">
      <c r="A861" s="15"/>
      <c r="B861" s="253"/>
      <c r="C861" s="254"/>
      <c r="D861" s="233" t="s">
        <v>163</v>
      </c>
      <c r="E861" s="255" t="s">
        <v>1</v>
      </c>
      <c r="F861" s="256" t="s">
        <v>201</v>
      </c>
      <c r="G861" s="254"/>
      <c r="H861" s="257">
        <v>121.86</v>
      </c>
      <c r="I861" s="258"/>
      <c r="J861" s="254"/>
      <c r="K861" s="254"/>
      <c r="L861" s="259"/>
      <c r="M861" s="260"/>
      <c r="N861" s="261"/>
      <c r="O861" s="261"/>
      <c r="P861" s="261"/>
      <c r="Q861" s="261"/>
      <c r="R861" s="261"/>
      <c r="S861" s="261"/>
      <c r="T861" s="262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63" t="s">
        <v>163</v>
      </c>
      <c r="AU861" s="263" t="s">
        <v>88</v>
      </c>
      <c r="AV861" s="15" t="s">
        <v>161</v>
      </c>
      <c r="AW861" s="15" t="s">
        <v>34</v>
      </c>
      <c r="AX861" s="15" t="s">
        <v>86</v>
      </c>
      <c r="AY861" s="263" t="s">
        <v>154</v>
      </c>
    </row>
    <row r="862" s="2" customFormat="1" ht="24.15" customHeight="1">
      <c r="A862" s="38"/>
      <c r="B862" s="39"/>
      <c r="C862" s="218" t="s">
        <v>1182</v>
      </c>
      <c r="D862" s="218" t="s">
        <v>156</v>
      </c>
      <c r="E862" s="219" t="s">
        <v>1183</v>
      </c>
      <c r="F862" s="220" t="s">
        <v>1184</v>
      </c>
      <c r="G862" s="221" t="s">
        <v>205</v>
      </c>
      <c r="H862" s="222">
        <v>121.86</v>
      </c>
      <c r="I862" s="223"/>
      <c r="J862" s="224">
        <f>ROUND(I862*H862,2)</f>
        <v>0</v>
      </c>
      <c r="K862" s="220" t="s">
        <v>160</v>
      </c>
      <c r="L862" s="44"/>
      <c r="M862" s="225" t="s">
        <v>1</v>
      </c>
      <c r="N862" s="226" t="s">
        <v>43</v>
      </c>
      <c r="O862" s="91"/>
      <c r="P862" s="227">
        <f>O862*H862</f>
        <v>0</v>
      </c>
      <c r="Q862" s="227">
        <v>0.0074999999999999997</v>
      </c>
      <c r="R862" s="227">
        <f>Q862*H862</f>
        <v>0.91394999999999993</v>
      </c>
      <c r="S862" s="227">
        <v>0</v>
      </c>
      <c r="T862" s="228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9" t="s">
        <v>246</v>
      </c>
      <c r="AT862" s="229" t="s">
        <v>156</v>
      </c>
      <c r="AU862" s="229" t="s">
        <v>88</v>
      </c>
      <c r="AY862" s="17" t="s">
        <v>154</v>
      </c>
      <c r="BE862" s="230">
        <f>IF(N862="základní",J862,0)</f>
        <v>0</v>
      </c>
      <c r="BF862" s="230">
        <f>IF(N862="snížená",J862,0)</f>
        <v>0</v>
      </c>
      <c r="BG862" s="230">
        <f>IF(N862="zákl. přenesená",J862,0)</f>
        <v>0</v>
      </c>
      <c r="BH862" s="230">
        <f>IF(N862="sníž. přenesená",J862,0)</f>
        <v>0</v>
      </c>
      <c r="BI862" s="230">
        <f>IF(N862="nulová",J862,0)</f>
        <v>0</v>
      </c>
      <c r="BJ862" s="17" t="s">
        <v>86</v>
      </c>
      <c r="BK862" s="230">
        <f>ROUND(I862*H862,2)</f>
        <v>0</v>
      </c>
      <c r="BL862" s="17" t="s">
        <v>246</v>
      </c>
      <c r="BM862" s="229" t="s">
        <v>1185</v>
      </c>
    </row>
    <row r="863" s="2" customFormat="1" ht="16.5" customHeight="1">
      <c r="A863" s="38"/>
      <c r="B863" s="39"/>
      <c r="C863" s="218" t="s">
        <v>1186</v>
      </c>
      <c r="D863" s="218" t="s">
        <v>156</v>
      </c>
      <c r="E863" s="219" t="s">
        <v>1187</v>
      </c>
      <c r="F863" s="220" t="s">
        <v>1188</v>
      </c>
      <c r="G863" s="221" t="s">
        <v>205</v>
      </c>
      <c r="H863" s="222">
        <v>138.41399999999999</v>
      </c>
      <c r="I863" s="223"/>
      <c r="J863" s="224">
        <f>ROUND(I863*H863,2)</f>
        <v>0</v>
      </c>
      <c r="K863" s="220" t="s">
        <v>160</v>
      </c>
      <c r="L863" s="44"/>
      <c r="M863" s="225" t="s">
        <v>1</v>
      </c>
      <c r="N863" s="226" t="s">
        <v>43</v>
      </c>
      <c r="O863" s="91"/>
      <c r="P863" s="227">
        <f>O863*H863</f>
        <v>0</v>
      </c>
      <c r="Q863" s="227">
        <v>0.00069999999999999999</v>
      </c>
      <c r="R863" s="227">
        <f>Q863*H863</f>
        <v>0.096889799999999984</v>
      </c>
      <c r="S863" s="227">
        <v>0</v>
      </c>
      <c r="T863" s="228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9" t="s">
        <v>246</v>
      </c>
      <c r="AT863" s="229" t="s">
        <v>156</v>
      </c>
      <c r="AU863" s="229" t="s">
        <v>88</v>
      </c>
      <c r="AY863" s="17" t="s">
        <v>154</v>
      </c>
      <c r="BE863" s="230">
        <f>IF(N863="základní",J863,0)</f>
        <v>0</v>
      </c>
      <c r="BF863" s="230">
        <f>IF(N863="snížená",J863,0)</f>
        <v>0</v>
      </c>
      <c r="BG863" s="230">
        <f>IF(N863="zákl. přenesená",J863,0)</f>
        <v>0</v>
      </c>
      <c r="BH863" s="230">
        <f>IF(N863="sníž. přenesená",J863,0)</f>
        <v>0</v>
      </c>
      <c r="BI863" s="230">
        <f>IF(N863="nulová",J863,0)</f>
        <v>0</v>
      </c>
      <c r="BJ863" s="17" t="s">
        <v>86</v>
      </c>
      <c r="BK863" s="230">
        <f>ROUND(I863*H863,2)</f>
        <v>0</v>
      </c>
      <c r="BL863" s="17" t="s">
        <v>246</v>
      </c>
      <c r="BM863" s="229" t="s">
        <v>1189</v>
      </c>
    </row>
    <row r="864" s="13" customFormat="1">
      <c r="A864" s="13"/>
      <c r="B864" s="231"/>
      <c r="C864" s="232"/>
      <c r="D864" s="233" t="s">
        <v>163</v>
      </c>
      <c r="E864" s="234" t="s">
        <v>1</v>
      </c>
      <c r="F864" s="235" t="s">
        <v>193</v>
      </c>
      <c r="G864" s="232"/>
      <c r="H864" s="234" t="s">
        <v>1</v>
      </c>
      <c r="I864" s="236"/>
      <c r="J864" s="232"/>
      <c r="K864" s="232"/>
      <c r="L864" s="237"/>
      <c r="M864" s="238"/>
      <c r="N864" s="239"/>
      <c r="O864" s="239"/>
      <c r="P864" s="239"/>
      <c r="Q864" s="239"/>
      <c r="R864" s="239"/>
      <c r="S864" s="239"/>
      <c r="T864" s="24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1" t="s">
        <v>163</v>
      </c>
      <c r="AU864" s="241" t="s">
        <v>88</v>
      </c>
      <c r="AV864" s="13" t="s">
        <v>86</v>
      </c>
      <c r="AW864" s="13" t="s">
        <v>34</v>
      </c>
      <c r="AX864" s="13" t="s">
        <v>78</v>
      </c>
      <c r="AY864" s="241" t="s">
        <v>154</v>
      </c>
    </row>
    <row r="865" s="13" customFormat="1">
      <c r="A865" s="13"/>
      <c r="B865" s="231"/>
      <c r="C865" s="232"/>
      <c r="D865" s="233" t="s">
        <v>163</v>
      </c>
      <c r="E865" s="234" t="s">
        <v>1</v>
      </c>
      <c r="F865" s="235" t="s">
        <v>819</v>
      </c>
      <c r="G865" s="232"/>
      <c r="H865" s="234" t="s">
        <v>1</v>
      </c>
      <c r="I865" s="236"/>
      <c r="J865" s="232"/>
      <c r="K865" s="232"/>
      <c r="L865" s="237"/>
      <c r="M865" s="238"/>
      <c r="N865" s="239"/>
      <c r="O865" s="239"/>
      <c r="P865" s="239"/>
      <c r="Q865" s="239"/>
      <c r="R865" s="239"/>
      <c r="S865" s="239"/>
      <c r="T865" s="24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1" t="s">
        <v>163</v>
      </c>
      <c r="AU865" s="241" t="s">
        <v>88</v>
      </c>
      <c r="AV865" s="13" t="s">
        <v>86</v>
      </c>
      <c r="AW865" s="13" t="s">
        <v>34</v>
      </c>
      <c r="AX865" s="13" t="s">
        <v>78</v>
      </c>
      <c r="AY865" s="241" t="s">
        <v>154</v>
      </c>
    </row>
    <row r="866" s="14" customFormat="1">
      <c r="A866" s="14"/>
      <c r="B866" s="242"/>
      <c r="C866" s="243"/>
      <c r="D866" s="233" t="s">
        <v>163</v>
      </c>
      <c r="E866" s="244" t="s">
        <v>1</v>
      </c>
      <c r="F866" s="245" t="s">
        <v>820</v>
      </c>
      <c r="G866" s="243"/>
      <c r="H866" s="246">
        <v>8.2400000000000002</v>
      </c>
      <c r="I866" s="247"/>
      <c r="J866" s="243"/>
      <c r="K866" s="243"/>
      <c r="L866" s="248"/>
      <c r="M866" s="249"/>
      <c r="N866" s="250"/>
      <c r="O866" s="250"/>
      <c r="P866" s="250"/>
      <c r="Q866" s="250"/>
      <c r="R866" s="250"/>
      <c r="S866" s="250"/>
      <c r="T866" s="25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2" t="s">
        <v>163</v>
      </c>
      <c r="AU866" s="252" t="s">
        <v>88</v>
      </c>
      <c r="AV866" s="14" t="s">
        <v>88</v>
      </c>
      <c r="AW866" s="14" t="s">
        <v>34</v>
      </c>
      <c r="AX866" s="14" t="s">
        <v>78</v>
      </c>
      <c r="AY866" s="252" t="s">
        <v>154</v>
      </c>
    </row>
    <row r="867" s="14" customFormat="1">
      <c r="A867" s="14"/>
      <c r="B867" s="242"/>
      <c r="C867" s="243"/>
      <c r="D867" s="233" t="s">
        <v>163</v>
      </c>
      <c r="E867" s="244" t="s">
        <v>1</v>
      </c>
      <c r="F867" s="245" t="s">
        <v>821</v>
      </c>
      <c r="G867" s="243"/>
      <c r="H867" s="246">
        <v>1.8360000000000001</v>
      </c>
      <c r="I867" s="247"/>
      <c r="J867" s="243"/>
      <c r="K867" s="243"/>
      <c r="L867" s="248"/>
      <c r="M867" s="249"/>
      <c r="N867" s="250"/>
      <c r="O867" s="250"/>
      <c r="P867" s="250"/>
      <c r="Q867" s="250"/>
      <c r="R867" s="250"/>
      <c r="S867" s="250"/>
      <c r="T867" s="25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2" t="s">
        <v>163</v>
      </c>
      <c r="AU867" s="252" t="s">
        <v>88</v>
      </c>
      <c r="AV867" s="14" t="s">
        <v>88</v>
      </c>
      <c r="AW867" s="14" t="s">
        <v>34</v>
      </c>
      <c r="AX867" s="14" t="s">
        <v>78</v>
      </c>
      <c r="AY867" s="252" t="s">
        <v>154</v>
      </c>
    </row>
    <row r="868" s="13" customFormat="1">
      <c r="A868" s="13"/>
      <c r="B868" s="231"/>
      <c r="C868" s="232"/>
      <c r="D868" s="233" t="s">
        <v>163</v>
      </c>
      <c r="E868" s="234" t="s">
        <v>1</v>
      </c>
      <c r="F868" s="235" t="s">
        <v>822</v>
      </c>
      <c r="G868" s="232"/>
      <c r="H868" s="234" t="s">
        <v>1</v>
      </c>
      <c r="I868" s="236"/>
      <c r="J868" s="232"/>
      <c r="K868" s="232"/>
      <c r="L868" s="237"/>
      <c r="M868" s="238"/>
      <c r="N868" s="239"/>
      <c r="O868" s="239"/>
      <c r="P868" s="239"/>
      <c r="Q868" s="239"/>
      <c r="R868" s="239"/>
      <c r="S868" s="239"/>
      <c r="T868" s="24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1" t="s">
        <v>163</v>
      </c>
      <c r="AU868" s="241" t="s">
        <v>88</v>
      </c>
      <c r="AV868" s="13" t="s">
        <v>86</v>
      </c>
      <c r="AW868" s="13" t="s">
        <v>34</v>
      </c>
      <c r="AX868" s="13" t="s">
        <v>78</v>
      </c>
      <c r="AY868" s="241" t="s">
        <v>154</v>
      </c>
    </row>
    <row r="869" s="14" customFormat="1">
      <c r="A869" s="14"/>
      <c r="B869" s="242"/>
      <c r="C869" s="243"/>
      <c r="D869" s="233" t="s">
        <v>163</v>
      </c>
      <c r="E869" s="244" t="s">
        <v>1</v>
      </c>
      <c r="F869" s="245" t="s">
        <v>823</v>
      </c>
      <c r="G869" s="243"/>
      <c r="H869" s="246">
        <v>8.4000000000000004</v>
      </c>
      <c r="I869" s="247"/>
      <c r="J869" s="243"/>
      <c r="K869" s="243"/>
      <c r="L869" s="248"/>
      <c r="M869" s="249"/>
      <c r="N869" s="250"/>
      <c r="O869" s="250"/>
      <c r="P869" s="250"/>
      <c r="Q869" s="250"/>
      <c r="R869" s="250"/>
      <c r="S869" s="250"/>
      <c r="T869" s="251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2" t="s">
        <v>163</v>
      </c>
      <c r="AU869" s="252" t="s">
        <v>88</v>
      </c>
      <c r="AV869" s="14" t="s">
        <v>88</v>
      </c>
      <c r="AW869" s="14" t="s">
        <v>34</v>
      </c>
      <c r="AX869" s="14" t="s">
        <v>78</v>
      </c>
      <c r="AY869" s="252" t="s">
        <v>154</v>
      </c>
    </row>
    <row r="870" s="14" customFormat="1">
      <c r="A870" s="14"/>
      <c r="B870" s="242"/>
      <c r="C870" s="243"/>
      <c r="D870" s="233" t="s">
        <v>163</v>
      </c>
      <c r="E870" s="244" t="s">
        <v>1</v>
      </c>
      <c r="F870" s="245" t="s">
        <v>824</v>
      </c>
      <c r="G870" s="243"/>
      <c r="H870" s="246">
        <v>1.8480000000000001</v>
      </c>
      <c r="I870" s="247"/>
      <c r="J870" s="243"/>
      <c r="K870" s="243"/>
      <c r="L870" s="248"/>
      <c r="M870" s="249"/>
      <c r="N870" s="250"/>
      <c r="O870" s="250"/>
      <c r="P870" s="250"/>
      <c r="Q870" s="250"/>
      <c r="R870" s="250"/>
      <c r="S870" s="250"/>
      <c r="T870" s="25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2" t="s">
        <v>163</v>
      </c>
      <c r="AU870" s="252" t="s">
        <v>88</v>
      </c>
      <c r="AV870" s="14" t="s">
        <v>88</v>
      </c>
      <c r="AW870" s="14" t="s">
        <v>34</v>
      </c>
      <c r="AX870" s="14" t="s">
        <v>78</v>
      </c>
      <c r="AY870" s="252" t="s">
        <v>154</v>
      </c>
    </row>
    <row r="871" s="13" customFormat="1">
      <c r="A871" s="13"/>
      <c r="B871" s="231"/>
      <c r="C871" s="232"/>
      <c r="D871" s="233" t="s">
        <v>163</v>
      </c>
      <c r="E871" s="234" t="s">
        <v>1</v>
      </c>
      <c r="F871" s="235" t="s">
        <v>302</v>
      </c>
      <c r="G871" s="232"/>
      <c r="H871" s="234" t="s">
        <v>1</v>
      </c>
      <c r="I871" s="236"/>
      <c r="J871" s="232"/>
      <c r="K871" s="232"/>
      <c r="L871" s="237"/>
      <c r="M871" s="238"/>
      <c r="N871" s="239"/>
      <c r="O871" s="239"/>
      <c r="P871" s="239"/>
      <c r="Q871" s="239"/>
      <c r="R871" s="239"/>
      <c r="S871" s="239"/>
      <c r="T871" s="24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1" t="s">
        <v>163</v>
      </c>
      <c r="AU871" s="241" t="s">
        <v>88</v>
      </c>
      <c r="AV871" s="13" t="s">
        <v>86</v>
      </c>
      <c r="AW871" s="13" t="s">
        <v>34</v>
      </c>
      <c r="AX871" s="13" t="s">
        <v>78</v>
      </c>
      <c r="AY871" s="241" t="s">
        <v>154</v>
      </c>
    </row>
    <row r="872" s="13" customFormat="1">
      <c r="A872" s="13"/>
      <c r="B872" s="231"/>
      <c r="C872" s="232"/>
      <c r="D872" s="233" t="s">
        <v>163</v>
      </c>
      <c r="E872" s="234" t="s">
        <v>1</v>
      </c>
      <c r="F872" s="235" t="s">
        <v>825</v>
      </c>
      <c r="G872" s="232"/>
      <c r="H872" s="234" t="s">
        <v>1</v>
      </c>
      <c r="I872" s="236"/>
      <c r="J872" s="232"/>
      <c r="K872" s="232"/>
      <c r="L872" s="237"/>
      <c r="M872" s="238"/>
      <c r="N872" s="239"/>
      <c r="O872" s="239"/>
      <c r="P872" s="239"/>
      <c r="Q872" s="239"/>
      <c r="R872" s="239"/>
      <c r="S872" s="239"/>
      <c r="T872" s="24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1" t="s">
        <v>163</v>
      </c>
      <c r="AU872" s="241" t="s">
        <v>88</v>
      </c>
      <c r="AV872" s="13" t="s">
        <v>86</v>
      </c>
      <c r="AW872" s="13" t="s">
        <v>34</v>
      </c>
      <c r="AX872" s="13" t="s">
        <v>78</v>
      </c>
      <c r="AY872" s="241" t="s">
        <v>154</v>
      </c>
    </row>
    <row r="873" s="14" customFormat="1">
      <c r="A873" s="14"/>
      <c r="B873" s="242"/>
      <c r="C873" s="243"/>
      <c r="D873" s="233" t="s">
        <v>163</v>
      </c>
      <c r="E873" s="244" t="s">
        <v>1</v>
      </c>
      <c r="F873" s="245" t="s">
        <v>826</v>
      </c>
      <c r="G873" s="243"/>
      <c r="H873" s="246">
        <v>83.030000000000001</v>
      </c>
      <c r="I873" s="247"/>
      <c r="J873" s="243"/>
      <c r="K873" s="243"/>
      <c r="L873" s="248"/>
      <c r="M873" s="249"/>
      <c r="N873" s="250"/>
      <c r="O873" s="250"/>
      <c r="P873" s="250"/>
      <c r="Q873" s="250"/>
      <c r="R873" s="250"/>
      <c r="S873" s="250"/>
      <c r="T873" s="25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2" t="s">
        <v>163</v>
      </c>
      <c r="AU873" s="252" t="s">
        <v>88</v>
      </c>
      <c r="AV873" s="14" t="s">
        <v>88</v>
      </c>
      <c r="AW873" s="14" t="s">
        <v>34</v>
      </c>
      <c r="AX873" s="14" t="s">
        <v>78</v>
      </c>
      <c r="AY873" s="252" t="s">
        <v>154</v>
      </c>
    </row>
    <row r="874" s="14" customFormat="1">
      <c r="A874" s="14"/>
      <c r="B874" s="242"/>
      <c r="C874" s="243"/>
      <c r="D874" s="233" t="s">
        <v>163</v>
      </c>
      <c r="E874" s="244" t="s">
        <v>1</v>
      </c>
      <c r="F874" s="245" t="s">
        <v>827</v>
      </c>
      <c r="G874" s="243"/>
      <c r="H874" s="246">
        <v>8.8350000000000009</v>
      </c>
      <c r="I874" s="247"/>
      <c r="J874" s="243"/>
      <c r="K874" s="243"/>
      <c r="L874" s="248"/>
      <c r="M874" s="249"/>
      <c r="N874" s="250"/>
      <c r="O874" s="250"/>
      <c r="P874" s="250"/>
      <c r="Q874" s="250"/>
      <c r="R874" s="250"/>
      <c r="S874" s="250"/>
      <c r="T874" s="251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2" t="s">
        <v>163</v>
      </c>
      <c r="AU874" s="252" t="s">
        <v>88</v>
      </c>
      <c r="AV874" s="14" t="s">
        <v>88</v>
      </c>
      <c r="AW874" s="14" t="s">
        <v>34</v>
      </c>
      <c r="AX874" s="14" t="s">
        <v>78</v>
      </c>
      <c r="AY874" s="252" t="s">
        <v>154</v>
      </c>
    </row>
    <row r="875" s="13" customFormat="1">
      <c r="A875" s="13"/>
      <c r="B875" s="231"/>
      <c r="C875" s="232"/>
      <c r="D875" s="233" t="s">
        <v>163</v>
      </c>
      <c r="E875" s="234" t="s">
        <v>1</v>
      </c>
      <c r="F875" s="235" t="s">
        <v>828</v>
      </c>
      <c r="G875" s="232"/>
      <c r="H875" s="234" t="s">
        <v>1</v>
      </c>
      <c r="I875" s="236"/>
      <c r="J875" s="232"/>
      <c r="K875" s="232"/>
      <c r="L875" s="237"/>
      <c r="M875" s="238"/>
      <c r="N875" s="239"/>
      <c r="O875" s="239"/>
      <c r="P875" s="239"/>
      <c r="Q875" s="239"/>
      <c r="R875" s="239"/>
      <c r="S875" s="239"/>
      <c r="T875" s="24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1" t="s">
        <v>163</v>
      </c>
      <c r="AU875" s="241" t="s">
        <v>88</v>
      </c>
      <c r="AV875" s="13" t="s">
        <v>86</v>
      </c>
      <c r="AW875" s="13" t="s">
        <v>34</v>
      </c>
      <c r="AX875" s="13" t="s">
        <v>78</v>
      </c>
      <c r="AY875" s="241" t="s">
        <v>154</v>
      </c>
    </row>
    <row r="876" s="14" customFormat="1">
      <c r="A876" s="14"/>
      <c r="B876" s="242"/>
      <c r="C876" s="243"/>
      <c r="D876" s="233" t="s">
        <v>163</v>
      </c>
      <c r="E876" s="244" t="s">
        <v>1</v>
      </c>
      <c r="F876" s="245" t="s">
        <v>829</v>
      </c>
      <c r="G876" s="243"/>
      <c r="H876" s="246">
        <v>7.5999999999999996</v>
      </c>
      <c r="I876" s="247"/>
      <c r="J876" s="243"/>
      <c r="K876" s="243"/>
      <c r="L876" s="248"/>
      <c r="M876" s="249"/>
      <c r="N876" s="250"/>
      <c r="O876" s="250"/>
      <c r="P876" s="250"/>
      <c r="Q876" s="250"/>
      <c r="R876" s="250"/>
      <c r="S876" s="250"/>
      <c r="T876" s="251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2" t="s">
        <v>163</v>
      </c>
      <c r="AU876" s="252" t="s">
        <v>88</v>
      </c>
      <c r="AV876" s="14" t="s">
        <v>88</v>
      </c>
      <c r="AW876" s="14" t="s">
        <v>34</v>
      </c>
      <c r="AX876" s="14" t="s">
        <v>78</v>
      </c>
      <c r="AY876" s="252" t="s">
        <v>154</v>
      </c>
    </row>
    <row r="877" s="14" customFormat="1">
      <c r="A877" s="14"/>
      <c r="B877" s="242"/>
      <c r="C877" s="243"/>
      <c r="D877" s="233" t="s">
        <v>163</v>
      </c>
      <c r="E877" s="244" t="s">
        <v>1</v>
      </c>
      <c r="F877" s="245" t="s">
        <v>830</v>
      </c>
      <c r="G877" s="243"/>
      <c r="H877" s="246">
        <v>1.3049999999999999</v>
      </c>
      <c r="I877" s="247"/>
      <c r="J877" s="243"/>
      <c r="K877" s="243"/>
      <c r="L877" s="248"/>
      <c r="M877" s="249"/>
      <c r="N877" s="250"/>
      <c r="O877" s="250"/>
      <c r="P877" s="250"/>
      <c r="Q877" s="250"/>
      <c r="R877" s="250"/>
      <c r="S877" s="250"/>
      <c r="T877" s="251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2" t="s">
        <v>163</v>
      </c>
      <c r="AU877" s="252" t="s">
        <v>88</v>
      </c>
      <c r="AV877" s="14" t="s">
        <v>88</v>
      </c>
      <c r="AW877" s="14" t="s">
        <v>34</v>
      </c>
      <c r="AX877" s="14" t="s">
        <v>78</v>
      </c>
      <c r="AY877" s="252" t="s">
        <v>154</v>
      </c>
    </row>
    <row r="878" s="13" customFormat="1">
      <c r="A878" s="13"/>
      <c r="B878" s="231"/>
      <c r="C878" s="232"/>
      <c r="D878" s="233" t="s">
        <v>163</v>
      </c>
      <c r="E878" s="234" t="s">
        <v>1</v>
      </c>
      <c r="F878" s="235" t="s">
        <v>831</v>
      </c>
      <c r="G878" s="232"/>
      <c r="H878" s="234" t="s">
        <v>1</v>
      </c>
      <c r="I878" s="236"/>
      <c r="J878" s="232"/>
      <c r="K878" s="232"/>
      <c r="L878" s="237"/>
      <c r="M878" s="238"/>
      <c r="N878" s="239"/>
      <c r="O878" s="239"/>
      <c r="P878" s="239"/>
      <c r="Q878" s="239"/>
      <c r="R878" s="239"/>
      <c r="S878" s="239"/>
      <c r="T878" s="24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1" t="s">
        <v>163</v>
      </c>
      <c r="AU878" s="241" t="s">
        <v>88</v>
      </c>
      <c r="AV878" s="13" t="s">
        <v>86</v>
      </c>
      <c r="AW878" s="13" t="s">
        <v>34</v>
      </c>
      <c r="AX878" s="13" t="s">
        <v>78</v>
      </c>
      <c r="AY878" s="241" t="s">
        <v>154</v>
      </c>
    </row>
    <row r="879" s="14" customFormat="1">
      <c r="A879" s="14"/>
      <c r="B879" s="242"/>
      <c r="C879" s="243"/>
      <c r="D879" s="233" t="s">
        <v>163</v>
      </c>
      <c r="E879" s="244" t="s">
        <v>1</v>
      </c>
      <c r="F879" s="245" t="s">
        <v>832</v>
      </c>
      <c r="G879" s="243"/>
      <c r="H879" s="246">
        <v>8.6799999999999997</v>
      </c>
      <c r="I879" s="247"/>
      <c r="J879" s="243"/>
      <c r="K879" s="243"/>
      <c r="L879" s="248"/>
      <c r="M879" s="249"/>
      <c r="N879" s="250"/>
      <c r="O879" s="250"/>
      <c r="P879" s="250"/>
      <c r="Q879" s="250"/>
      <c r="R879" s="250"/>
      <c r="S879" s="250"/>
      <c r="T879" s="251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2" t="s">
        <v>163</v>
      </c>
      <c r="AU879" s="252" t="s">
        <v>88</v>
      </c>
      <c r="AV879" s="14" t="s">
        <v>88</v>
      </c>
      <c r="AW879" s="14" t="s">
        <v>34</v>
      </c>
      <c r="AX879" s="14" t="s">
        <v>78</v>
      </c>
      <c r="AY879" s="252" t="s">
        <v>154</v>
      </c>
    </row>
    <row r="880" s="14" customFormat="1">
      <c r="A880" s="14"/>
      <c r="B880" s="242"/>
      <c r="C880" s="243"/>
      <c r="D880" s="233" t="s">
        <v>163</v>
      </c>
      <c r="E880" s="244" t="s">
        <v>1</v>
      </c>
      <c r="F880" s="245" t="s">
        <v>833</v>
      </c>
      <c r="G880" s="243"/>
      <c r="H880" s="246">
        <v>1.3500000000000001</v>
      </c>
      <c r="I880" s="247"/>
      <c r="J880" s="243"/>
      <c r="K880" s="243"/>
      <c r="L880" s="248"/>
      <c r="M880" s="249"/>
      <c r="N880" s="250"/>
      <c r="O880" s="250"/>
      <c r="P880" s="250"/>
      <c r="Q880" s="250"/>
      <c r="R880" s="250"/>
      <c r="S880" s="250"/>
      <c r="T880" s="25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2" t="s">
        <v>163</v>
      </c>
      <c r="AU880" s="252" t="s">
        <v>88</v>
      </c>
      <c r="AV880" s="14" t="s">
        <v>88</v>
      </c>
      <c r="AW880" s="14" t="s">
        <v>34</v>
      </c>
      <c r="AX880" s="14" t="s">
        <v>78</v>
      </c>
      <c r="AY880" s="252" t="s">
        <v>154</v>
      </c>
    </row>
    <row r="881" s="13" customFormat="1">
      <c r="A881" s="13"/>
      <c r="B881" s="231"/>
      <c r="C881" s="232"/>
      <c r="D881" s="233" t="s">
        <v>163</v>
      </c>
      <c r="E881" s="234" t="s">
        <v>1</v>
      </c>
      <c r="F881" s="235" t="s">
        <v>834</v>
      </c>
      <c r="G881" s="232"/>
      <c r="H881" s="234" t="s">
        <v>1</v>
      </c>
      <c r="I881" s="236"/>
      <c r="J881" s="232"/>
      <c r="K881" s="232"/>
      <c r="L881" s="237"/>
      <c r="M881" s="238"/>
      <c r="N881" s="239"/>
      <c r="O881" s="239"/>
      <c r="P881" s="239"/>
      <c r="Q881" s="239"/>
      <c r="R881" s="239"/>
      <c r="S881" s="239"/>
      <c r="T881" s="24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1" t="s">
        <v>163</v>
      </c>
      <c r="AU881" s="241" t="s">
        <v>88</v>
      </c>
      <c r="AV881" s="13" t="s">
        <v>86</v>
      </c>
      <c r="AW881" s="13" t="s">
        <v>34</v>
      </c>
      <c r="AX881" s="13" t="s">
        <v>78</v>
      </c>
      <c r="AY881" s="241" t="s">
        <v>154</v>
      </c>
    </row>
    <row r="882" s="14" customFormat="1">
      <c r="A882" s="14"/>
      <c r="B882" s="242"/>
      <c r="C882" s="243"/>
      <c r="D882" s="233" t="s">
        <v>163</v>
      </c>
      <c r="E882" s="244" t="s">
        <v>1</v>
      </c>
      <c r="F882" s="245" t="s">
        <v>835</v>
      </c>
      <c r="G882" s="243"/>
      <c r="H882" s="246">
        <v>5.9100000000000001</v>
      </c>
      <c r="I882" s="247"/>
      <c r="J882" s="243"/>
      <c r="K882" s="243"/>
      <c r="L882" s="248"/>
      <c r="M882" s="249"/>
      <c r="N882" s="250"/>
      <c r="O882" s="250"/>
      <c r="P882" s="250"/>
      <c r="Q882" s="250"/>
      <c r="R882" s="250"/>
      <c r="S882" s="250"/>
      <c r="T882" s="25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2" t="s">
        <v>163</v>
      </c>
      <c r="AU882" s="252" t="s">
        <v>88</v>
      </c>
      <c r="AV882" s="14" t="s">
        <v>88</v>
      </c>
      <c r="AW882" s="14" t="s">
        <v>34</v>
      </c>
      <c r="AX882" s="14" t="s">
        <v>78</v>
      </c>
      <c r="AY882" s="252" t="s">
        <v>154</v>
      </c>
    </row>
    <row r="883" s="14" customFormat="1">
      <c r="A883" s="14"/>
      <c r="B883" s="242"/>
      <c r="C883" s="243"/>
      <c r="D883" s="233" t="s">
        <v>163</v>
      </c>
      <c r="E883" s="244" t="s">
        <v>1</v>
      </c>
      <c r="F883" s="245" t="s">
        <v>836</v>
      </c>
      <c r="G883" s="243"/>
      <c r="H883" s="246">
        <v>1.3799999999999999</v>
      </c>
      <c r="I883" s="247"/>
      <c r="J883" s="243"/>
      <c r="K883" s="243"/>
      <c r="L883" s="248"/>
      <c r="M883" s="249"/>
      <c r="N883" s="250"/>
      <c r="O883" s="250"/>
      <c r="P883" s="250"/>
      <c r="Q883" s="250"/>
      <c r="R883" s="250"/>
      <c r="S883" s="250"/>
      <c r="T883" s="251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2" t="s">
        <v>163</v>
      </c>
      <c r="AU883" s="252" t="s">
        <v>88</v>
      </c>
      <c r="AV883" s="14" t="s">
        <v>88</v>
      </c>
      <c r="AW883" s="14" t="s">
        <v>34</v>
      </c>
      <c r="AX883" s="14" t="s">
        <v>78</v>
      </c>
      <c r="AY883" s="252" t="s">
        <v>154</v>
      </c>
    </row>
    <row r="884" s="15" customFormat="1">
      <c r="A884" s="15"/>
      <c r="B884" s="253"/>
      <c r="C884" s="254"/>
      <c r="D884" s="233" t="s">
        <v>163</v>
      </c>
      <c r="E884" s="255" t="s">
        <v>1</v>
      </c>
      <c r="F884" s="256" t="s">
        <v>201</v>
      </c>
      <c r="G884" s="254"/>
      <c r="H884" s="257">
        <v>138.41399999999999</v>
      </c>
      <c r="I884" s="258"/>
      <c r="J884" s="254"/>
      <c r="K884" s="254"/>
      <c r="L884" s="259"/>
      <c r="M884" s="260"/>
      <c r="N884" s="261"/>
      <c r="O884" s="261"/>
      <c r="P884" s="261"/>
      <c r="Q884" s="261"/>
      <c r="R884" s="261"/>
      <c r="S884" s="261"/>
      <c r="T884" s="262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3" t="s">
        <v>163</v>
      </c>
      <c r="AU884" s="263" t="s">
        <v>88</v>
      </c>
      <c r="AV884" s="15" t="s">
        <v>161</v>
      </c>
      <c r="AW884" s="15" t="s">
        <v>34</v>
      </c>
      <c r="AX884" s="15" t="s">
        <v>86</v>
      </c>
      <c r="AY884" s="263" t="s">
        <v>154</v>
      </c>
    </row>
    <row r="885" s="2" customFormat="1" ht="33" customHeight="1">
      <c r="A885" s="38"/>
      <c r="B885" s="39"/>
      <c r="C885" s="264" t="s">
        <v>1190</v>
      </c>
      <c r="D885" s="264" t="s">
        <v>258</v>
      </c>
      <c r="E885" s="265" t="s">
        <v>1191</v>
      </c>
      <c r="F885" s="266" t="s">
        <v>1192</v>
      </c>
      <c r="G885" s="267" t="s">
        <v>205</v>
      </c>
      <c r="H885" s="268">
        <v>173.018</v>
      </c>
      <c r="I885" s="269"/>
      <c r="J885" s="270">
        <f>ROUND(I885*H885,2)</f>
        <v>0</v>
      </c>
      <c r="K885" s="266" t="s">
        <v>1166</v>
      </c>
      <c r="L885" s="271"/>
      <c r="M885" s="272" t="s">
        <v>1</v>
      </c>
      <c r="N885" s="273" t="s">
        <v>43</v>
      </c>
      <c r="O885" s="91"/>
      <c r="P885" s="227">
        <f>O885*H885</f>
        <v>0</v>
      </c>
      <c r="Q885" s="227">
        <v>0.0027499999999999998</v>
      </c>
      <c r="R885" s="227">
        <f>Q885*H885</f>
        <v>0.47579949999999999</v>
      </c>
      <c r="S885" s="227">
        <v>0</v>
      </c>
      <c r="T885" s="228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9" t="s">
        <v>338</v>
      </c>
      <c r="AT885" s="229" t="s">
        <v>258</v>
      </c>
      <c r="AU885" s="229" t="s">
        <v>88</v>
      </c>
      <c r="AY885" s="17" t="s">
        <v>154</v>
      </c>
      <c r="BE885" s="230">
        <f>IF(N885="základní",J885,0)</f>
        <v>0</v>
      </c>
      <c r="BF885" s="230">
        <f>IF(N885="snížená",J885,0)</f>
        <v>0</v>
      </c>
      <c r="BG885" s="230">
        <f>IF(N885="zákl. přenesená",J885,0)</f>
        <v>0</v>
      </c>
      <c r="BH885" s="230">
        <f>IF(N885="sníž. přenesená",J885,0)</f>
        <v>0</v>
      </c>
      <c r="BI885" s="230">
        <f>IF(N885="nulová",J885,0)</f>
        <v>0</v>
      </c>
      <c r="BJ885" s="17" t="s">
        <v>86</v>
      </c>
      <c r="BK885" s="230">
        <f>ROUND(I885*H885,2)</f>
        <v>0</v>
      </c>
      <c r="BL885" s="17" t="s">
        <v>246</v>
      </c>
      <c r="BM885" s="229" t="s">
        <v>1193</v>
      </c>
    </row>
    <row r="886" s="14" customFormat="1">
      <c r="A886" s="14"/>
      <c r="B886" s="242"/>
      <c r="C886" s="243"/>
      <c r="D886" s="233" t="s">
        <v>163</v>
      </c>
      <c r="E886" s="243"/>
      <c r="F886" s="245" t="s">
        <v>1194</v>
      </c>
      <c r="G886" s="243"/>
      <c r="H886" s="246">
        <v>173.018</v>
      </c>
      <c r="I886" s="247"/>
      <c r="J886" s="243"/>
      <c r="K886" s="243"/>
      <c r="L886" s="248"/>
      <c r="M886" s="249"/>
      <c r="N886" s="250"/>
      <c r="O886" s="250"/>
      <c r="P886" s="250"/>
      <c r="Q886" s="250"/>
      <c r="R886" s="250"/>
      <c r="S886" s="250"/>
      <c r="T886" s="25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2" t="s">
        <v>163</v>
      </c>
      <c r="AU886" s="252" t="s">
        <v>88</v>
      </c>
      <c r="AV886" s="14" t="s">
        <v>88</v>
      </c>
      <c r="AW886" s="14" t="s">
        <v>4</v>
      </c>
      <c r="AX886" s="14" t="s">
        <v>86</v>
      </c>
      <c r="AY886" s="252" t="s">
        <v>154</v>
      </c>
    </row>
    <row r="887" s="2" customFormat="1" ht="24.15" customHeight="1">
      <c r="A887" s="38"/>
      <c r="B887" s="39"/>
      <c r="C887" s="218" t="s">
        <v>1195</v>
      </c>
      <c r="D887" s="218" t="s">
        <v>156</v>
      </c>
      <c r="E887" s="219" t="s">
        <v>1196</v>
      </c>
      <c r="F887" s="220" t="s">
        <v>1197</v>
      </c>
      <c r="G887" s="221" t="s">
        <v>387</v>
      </c>
      <c r="H887" s="222">
        <v>224.24000000000001</v>
      </c>
      <c r="I887" s="223"/>
      <c r="J887" s="224">
        <f>ROUND(I887*H887,2)</f>
        <v>0</v>
      </c>
      <c r="K887" s="220" t="s">
        <v>160</v>
      </c>
      <c r="L887" s="44"/>
      <c r="M887" s="225" t="s">
        <v>1</v>
      </c>
      <c r="N887" s="226" t="s">
        <v>43</v>
      </c>
      <c r="O887" s="91"/>
      <c r="P887" s="227">
        <f>O887*H887</f>
        <v>0</v>
      </c>
      <c r="Q887" s="227">
        <v>2.464E-06</v>
      </c>
      <c r="R887" s="227">
        <f>Q887*H887</f>
        <v>0.00055252736</v>
      </c>
      <c r="S887" s="227">
        <v>0</v>
      </c>
      <c r="T887" s="228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9" t="s">
        <v>246</v>
      </c>
      <c r="AT887" s="229" t="s">
        <v>156</v>
      </c>
      <c r="AU887" s="229" t="s">
        <v>88</v>
      </c>
      <c r="AY887" s="17" t="s">
        <v>154</v>
      </c>
      <c r="BE887" s="230">
        <f>IF(N887="základní",J887,0)</f>
        <v>0</v>
      </c>
      <c r="BF887" s="230">
        <f>IF(N887="snížená",J887,0)</f>
        <v>0</v>
      </c>
      <c r="BG887" s="230">
        <f>IF(N887="zákl. přenesená",J887,0)</f>
        <v>0</v>
      </c>
      <c r="BH887" s="230">
        <f>IF(N887="sníž. přenesená",J887,0)</f>
        <v>0</v>
      </c>
      <c r="BI887" s="230">
        <f>IF(N887="nulová",J887,0)</f>
        <v>0</v>
      </c>
      <c r="BJ887" s="17" t="s">
        <v>86</v>
      </c>
      <c r="BK887" s="230">
        <f>ROUND(I887*H887,2)</f>
        <v>0</v>
      </c>
      <c r="BL887" s="17" t="s">
        <v>246</v>
      </c>
      <c r="BM887" s="229" t="s">
        <v>1198</v>
      </c>
    </row>
    <row r="888" s="14" customFormat="1">
      <c r="A888" s="14"/>
      <c r="B888" s="242"/>
      <c r="C888" s="243"/>
      <c r="D888" s="233" t="s">
        <v>163</v>
      </c>
      <c r="E888" s="244" t="s">
        <v>1</v>
      </c>
      <c r="F888" s="245" t="s">
        <v>1199</v>
      </c>
      <c r="G888" s="243"/>
      <c r="H888" s="246">
        <v>224.24000000000001</v>
      </c>
      <c r="I888" s="247"/>
      <c r="J888" s="243"/>
      <c r="K888" s="243"/>
      <c r="L888" s="248"/>
      <c r="M888" s="249"/>
      <c r="N888" s="250"/>
      <c r="O888" s="250"/>
      <c r="P888" s="250"/>
      <c r="Q888" s="250"/>
      <c r="R888" s="250"/>
      <c r="S888" s="250"/>
      <c r="T888" s="25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2" t="s">
        <v>163</v>
      </c>
      <c r="AU888" s="252" t="s">
        <v>88</v>
      </c>
      <c r="AV888" s="14" t="s">
        <v>88</v>
      </c>
      <c r="AW888" s="14" t="s">
        <v>34</v>
      </c>
      <c r="AX888" s="14" t="s">
        <v>86</v>
      </c>
      <c r="AY888" s="252" t="s">
        <v>154</v>
      </c>
    </row>
    <row r="889" s="2" customFormat="1" ht="16.5" customHeight="1">
      <c r="A889" s="38"/>
      <c r="B889" s="39"/>
      <c r="C889" s="218" t="s">
        <v>1200</v>
      </c>
      <c r="D889" s="218" t="s">
        <v>156</v>
      </c>
      <c r="E889" s="219" t="s">
        <v>1201</v>
      </c>
      <c r="F889" s="220" t="s">
        <v>1202</v>
      </c>
      <c r="G889" s="221" t="s">
        <v>387</v>
      </c>
      <c r="H889" s="222">
        <v>7.0999999999999996</v>
      </c>
      <c r="I889" s="223"/>
      <c r="J889" s="224">
        <f>ROUND(I889*H889,2)</f>
        <v>0</v>
      </c>
      <c r="K889" s="220" t="s">
        <v>160</v>
      </c>
      <c r="L889" s="44"/>
      <c r="M889" s="225" t="s">
        <v>1</v>
      </c>
      <c r="N889" s="226" t="s">
        <v>43</v>
      </c>
      <c r="O889" s="91"/>
      <c r="P889" s="227">
        <f>O889*H889</f>
        <v>0</v>
      </c>
      <c r="Q889" s="227">
        <v>0</v>
      </c>
      <c r="R889" s="227">
        <f>Q889*H889</f>
        <v>0</v>
      </c>
      <c r="S889" s="227">
        <v>0</v>
      </c>
      <c r="T889" s="228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9" t="s">
        <v>161</v>
      </c>
      <c r="AT889" s="229" t="s">
        <v>156</v>
      </c>
      <c r="AU889" s="229" t="s">
        <v>88</v>
      </c>
      <c r="AY889" s="17" t="s">
        <v>154</v>
      </c>
      <c r="BE889" s="230">
        <f>IF(N889="základní",J889,0)</f>
        <v>0</v>
      </c>
      <c r="BF889" s="230">
        <f>IF(N889="snížená",J889,0)</f>
        <v>0</v>
      </c>
      <c r="BG889" s="230">
        <f>IF(N889="zákl. přenesená",J889,0)</f>
        <v>0</v>
      </c>
      <c r="BH889" s="230">
        <f>IF(N889="sníž. přenesená",J889,0)</f>
        <v>0</v>
      </c>
      <c r="BI889" s="230">
        <f>IF(N889="nulová",J889,0)</f>
        <v>0</v>
      </c>
      <c r="BJ889" s="17" t="s">
        <v>86</v>
      </c>
      <c r="BK889" s="230">
        <f>ROUND(I889*H889,2)</f>
        <v>0</v>
      </c>
      <c r="BL889" s="17" t="s">
        <v>161</v>
      </c>
      <c r="BM889" s="229" t="s">
        <v>1203</v>
      </c>
    </row>
    <row r="890" s="14" customFormat="1">
      <c r="A890" s="14"/>
      <c r="B890" s="242"/>
      <c r="C890" s="243"/>
      <c r="D890" s="233" t="s">
        <v>163</v>
      </c>
      <c r="E890" s="244" t="s">
        <v>1</v>
      </c>
      <c r="F890" s="245" t="s">
        <v>1204</v>
      </c>
      <c r="G890" s="243"/>
      <c r="H890" s="246">
        <v>7.0999999999999996</v>
      </c>
      <c r="I890" s="247"/>
      <c r="J890" s="243"/>
      <c r="K890" s="243"/>
      <c r="L890" s="248"/>
      <c r="M890" s="249"/>
      <c r="N890" s="250"/>
      <c r="O890" s="250"/>
      <c r="P890" s="250"/>
      <c r="Q890" s="250"/>
      <c r="R890" s="250"/>
      <c r="S890" s="250"/>
      <c r="T890" s="25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2" t="s">
        <v>163</v>
      </c>
      <c r="AU890" s="252" t="s">
        <v>88</v>
      </c>
      <c r="AV890" s="14" t="s">
        <v>88</v>
      </c>
      <c r="AW890" s="14" t="s">
        <v>34</v>
      </c>
      <c r="AX890" s="14" t="s">
        <v>86</v>
      </c>
      <c r="AY890" s="252" t="s">
        <v>154</v>
      </c>
    </row>
    <row r="891" s="2" customFormat="1" ht="16.5" customHeight="1">
      <c r="A891" s="38"/>
      <c r="B891" s="39"/>
      <c r="C891" s="264" t="s">
        <v>1205</v>
      </c>
      <c r="D891" s="264" t="s">
        <v>258</v>
      </c>
      <c r="E891" s="265" t="s">
        <v>1206</v>
      </c>
      <c r="F891" s="266" t="s">
        <v>1207</v>
      </c>
      <c r="G891" s="267" t="s">
        <v>387</v>
      </c>
      <c r="H891" s="268">
        <v>7.242</v>
      </c>
      <c r="I891" s="269"/>
      <c r="J891" s="270">
        <f>ROUND(I891*H891,2)</f>
        <v>0</v>
      </c>
      <c r="K891" s="266" t="s">
        <v>160</v>
      </c>
      <c r="L891" s="271"/>
      <c r="M891" s="272" t="s">
        <v>1</v>
      </c>
      <c r="N891" s="273" t="s">
        <v>43</v>
      </c>
      <c r="O891" s="91"/>
      <c r="P891" s="227">
        <f>O891*H891</f>
        <v>0</v>
      </c>
      <c r="Q891" s="227">
        <v>0.00016000000000000001</v>
      </c>
      <c r="R891" s="227">
        <f>Q891*H891</f>
        <v>0.00115872</v>
      </c>
      <c r="S891" s="227">
        <v>0</v>
      </c>
      <c r="T891" s="228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9" t="s">
        <v>202</v>
      </c>
      <c r="AT891" s="229" t="s">
        <v>258</v>
      </c>
      <c r="AU891" s="229" t="s">
        <v>88</v>
      </c>
      <c r="AY891" s="17" t="s">
        <v>154</v>
      </c>
      <c r="BE891" s="230">
        <f>IF(N891="základní",J891,0)</f>
        <v>0</v>
      </c>
      <c r="BF891" s="230">
        <f>IF(N891="snížená",J891,0)</f>
        <v>0</v>
      </c>
      <c r="BG891" s="230">
        <f>IF(N891="zákl. přenesená",J891,0)</f>
        <v>0</v>
      </c>
      <c r="BH891" s="230">
        <f>IF(N891="sníž. přenesená",J891,0)</f>
        <v>0</v>
      </c>
      <c r="BI891" s="230">
        <f>IF(N891="nulová",J891,0)</f>
        <v>0</v>
      </c>
      <c r="BJ891" s="17" t="s">
        <v>86</v>
      </c>
      <c r="BK891" s="230">
        <f>ROUND(I891*H891,2)</f>
        <v>0</v>
      </c>
      <c r="BL891" s="17" t="s">
        <v>161</v>
      </c>
      <c r="BM891" s="229" t="s">
        <v>1208</v>
      </c>
    </row>
    <row r="892" s="14" customFormat="1">
      <c r="A892" s="14"/>
      <c r="B892" s="242"/>
      <c r="C892" s="243"/>
      <c r="D892" s="233" t="s">
        <v>163</v>
      </c>
      <c r="E892" s="243"/>
      <c r="F892" s="245" t="s">
        <v>1209</v>
      </c>
      <c r="G892" s="243"/>
      <c r="H892" s="246">
        <v>7.242</v>
      </c>
      <c r="I892" s="247"/>
      <c r="J892" s="243"/>
      <c r="K892" s="243"/>
      <c r="L892" s="248"/>
      <c r="M892" s="249"/>
      <c r="N892" s="250"/>
      <c r="O892" s="250"/>
      <c r="P892" s="250"/>
      <c r="Q892" s="250"/>
      <c r="R892" s="250"/>
      <c r="S892" s="250"/>
      <c r="T892" s="251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2" t="s">
        <v>163</v>
      </c>
      <c r="AU892" s="252" t="s">
        <v>88</v>
      </c>
      <c r="AV892" s="14" t="s">
        <v>88</v>
      </c>
      <c r="AW892" s="14" t="s">
        <v>4</v>
      </c>
      <c r="AX892" s="14" t="s">
        <v>86</v>
      </c>
      <c r="AY892" s="252" t="s">
        <v>154</v>
      </c>
    </row>
    <row r="893" s="2" customFormat="1" ht="24.15" customHeight="1">
      <c r="A893" s="38"/>
      <c r="B893" s="39"/>
      <c r="C893" s="218" t="s">
        <v>1210</v>
      </c>
      <c r="D893" s="218" t="s">
        <v>156</v>
      </c>
      <c r="E893" s="219" t="s">
        <v>1211</v>
      </c>
      <c r="F893" s="220" t="s">
        <v>1212</v>
      </c>
      <c r="G893" s="221" t="s">
        <v>387</v>
      </c>
      <c r="H893" s="222">
        <v>110.36</v>
      </c>
      <c r="I893" s="223"/>
      <c r="J893" s="224">
        <f>ROUND(I893*H893,2)</f>
        <v>0</v>
      </c>
      <c r="K893" s="220" t="s">
        <v>1</v>
      </c>
      <c r="L893" s="44"/>
      <c r="M893" s="225" t="s">
        <v>1</v>
      </c>
      <c r="N893" s="226" t="s">
        <v>43</v>
      </c>
      <c r="O893" s="91"/>
      <c r="P893" s="227">
        <f>O893*H893</f>
        <v>0</v>
      </c>
      <c r="Q893" s="227">
        <v>0</v>
      </c>
      <c r="R893" s="227">
        <f>Q893*H893</f>
        <v>0</v>
      </c>
      <c r="S893" s="227">
        <v>0</v>
      </c>
      <c r="T893" s="228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9" t="s">
        <v>246</v>
      </c>
      <c r="AT893" s="229" t="s">
        <v>156</v>
      </c>
      <c r="AU893" s="229" t="s">
        <v>88</v>
      </c>
      <c r="AY893" s="17" t="s">
        <v>154</v>
      </c>
      <c r="BE893" s="230">
        <f>IF(N893="základní",J893,0)</f>
        <v>0</v>
      </c>
      <c r="BF893" s="230">
        <f>IF(N893="snížená",J893,0)</f>
        <v>0</v>
      </c>
      <c r="BG893" s="230">
        <f>IF(N893="zákl. přenesená",J893,0)</f>
        <v>0</v>
      </c>
      <c r="BH893" s="230">
        <f>IF(N893="sníž. přenesená",J893,0)</f>
        <v>0</v>
      </c>
      <c r="BI893" s="230">
        <f>IF(N893="nulová",J893,0)</f>
        <v>0</v>
      </c>
      <c r="BJ893" s="17" t="s">
        <v>86</v>
      </c>
      <c r="BK893" s="230">
        <f>ROUND(I893*H893,2)</f>
        <v>0</v>
      </c>
      <c r="BL893" s="17" t="s">
        <v>246</v>
      </c>
      <c r="BM893" s="229" t="s">
        <v>1213</v>
      </c>
    </row>
    <row r="894" s="13" customFormat="1">
      <c r="A894" s="13"/>
      <c r="B894" s="231"/>
      <c r="C894" s="232"/>
      <c r="D894" s="233" t="s">
        <v>163</v>
      </c>
      <c r="E894" s="234" t="s">
        <v>1</v>
      </c>
      <c r="F894" s="235" t="s">
        <v>193</v>
      </c>
      <c r="G894" s="232"/>
      <c r="H894" s="234" t="s">
        <v>1</v>
      </c>
      <c r="I894" s="236"/>
      <c r="J894" s="232"/>
      <c r="K894" s="232"/>
      <c r="L894" s="237"/>
      <c r="M894" s="238"/>
      <c r="N894" s="239"/>
      <c r="O894" s="239"/>
      <c r="P894" s="239"/>
      <c r="Q894" s="239"/>
      <c r="R894" s="239"/>
      <c r="S894" s="239"/>
      <c r="T894" s="24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1" t="s">
        <v>163</v>
      </c>
      <c r="AU894" s="241" t="s">
        <v>88</v>
      </c>
      <c r="AV894" s="13" t="s">
        <v>86</v>
      </c>
      <c r="AW894" s="13" t="s">
        <v>34</v>
      </c>
      <c r="AX894" s="13" t="s">
        <v>78</v>
      </c>
      <c r="AY894" s="241" t="s">
        <v>154</v>
      </c>
    </row>
    <row r="895" s="13" customFormat="1">
      <c r="A895" s="13"/>
      <c r="B895" s="231"/>
      <c r="C895" s="232"/>
      <c r="D895" s="233" t="s">
        <v>163</v>
      </c>
      <c r="E895" s="234" t="s">
        <v>1</v>
      </c>
      <c r="F895" s="235" t="s">
        <v>819</v>
      </c>
      <c r="G895" s="232"/>
      <c r="H895" s="234" t="s">
        <v>1</v>
      </c>
      <c r="I895" s="236"/>
      <c r="J895" s="232"/>
      <c r="K895" s="232"/>
      <c r="L895" s="237"/>
      <c r="M895" s="238"/>
      <c r="N895" s="239"/>
      <c r="O895" s="239"/>
      <c r="P895" s="239"/>
      <c r="Q895" s="239"/>
      <c r="R895" s="239"/>
      <c r="S895" s="239"/>
      <c r="T895" s="24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1" t="s">
        <v>163</v>
      </c>
      <c r="AU895" s="241" t="s">
        <v>88</v>
      </c>
      <c r="AV895" s="13" t="s">
        <v>86</v>
      </c>
      <c r="AW895" s="13" t="s">
        <v>34</v>
      </c>
      <c r="AX895" s="13" t="s">
        <v>78</v>
      </c>
      <c r="AY895" s="241" t="s">
        <v>154</v>
      </c>
    </row>
    <row r="896" s="14" customFormat="1">
      <c r="A896" s="14"/>
      <c r="B896" s="242"/>
      <c r="C896" s="243"/>
      <c r="D896" s="233" t="s">
        <v>163</v>
      </c>
      <c r="E896" s="244" t="s">
        <v>1</v>
      </c>
      <c r="F896" s="245" t="s">
        <v>1214</v>
      </c>
      <c r="G896" s="243"/>
      <c r="H896" s="246">
        <v>12.24</v>
      </c>
      <c r="I896" s="247"/>
      <c r="J896" s="243"/>
      <c r="K896" s="243"/>
      <c r="L896" s="248"/>
      <c r="M896" s="249"/>
      <c r="N896" s="250"/>
      <c r="O896" s="250"/>
      <c r="P896" s="250"/>
      <c r="Q896" s="250"/>
      <c r="R896" s="250"/>
      <c r="S896" s="250"/>
      <c r="T896" s="25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2" t="s">
        <v>163</v>
      </c>
      <c r="AU896" s="252" t="s">
        <v>88</v>
      </c>
      <c r="AV896" s="14" t="s">
        <v>88</v>
      </c>
      <c r="AW896" s="14" t="s">
        <v>34</v>
      </c>
      <c r="AX896" s="14" t="s">
        <v>78</v>
      </c>
      <c r="AY896" s="252" t="s">
        <v>154</v>
      </c>
    </row>
    <row r="897" s="13" customFormat="1">
      <c r="A897" s="13"/>
      <c r="B897" s="231"/>
      <c r="C897" s="232"/>
      <c r="D897" s="233" t="s">
        <v>163</v>
      </c>
      <c r="E897" s="234" t="s">
        <v>1</v>
      </c>
      <c r="F897" s="235" t="s">
        <v>822</v>
      </c>
      <c r="G897" s="232"/>
      <c r="H897" s="234" t="s">
        <v>1</v>
      </c>
      <c r="I897" s="236"/>
      <c r="J897" s="232"/>
      <c r="K897" s="232"/>
      <c r="L897" s="237"/>
      <c r="M897" s="238"/>
      <c r="N897" s="239"/>
      <c r="O897" s="239"/>
      <c r="P897" s="239"/>
      <c r="Q897" s="239"/>
      <c r="R897" s="239"/>
      <c r="S897" s="239"/>
      <c r="T897" s="24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1" t="s">
        <v>163</v>
      </c>
      <c r="AU897" s="241" t="s">
        <v>88</v>
      </c>
      <c r="AV897" s="13" t="s">
        <v>86</v>
      </c>
      <c r="AW897" s="13" t="s">
        <v>34</v>
      </c>
      <c r="AX897" s="13" t="s">
        <v>78</v>
      </c>
      <c r="AY897" s="241" t="s">
        <v>154</v>
      </c>
    </row>
    <row r="898" s="14" customFormat="1">
      <c r="A898" s="14"/>
      <c r="B898" s="242"/>
      <c r="C898" s="243"/>
      <c r="D898" s="233" t="s">
        <v>163</v>
      </c>
      <c r="E898" s="244" t="s">
        <v>1</v>
      </c>
      <c r="F898" s="245" t="s">
        <v>908</v>
      </c>
      <c r="G898" s="243"/>
      <c r="H898" s="246">
        <v>12.32</v>
      </c>
      <c r="I898" s="247"/>
      <c r="J898" s="243"/>
      <c r="K898" s="243"/>
      <c r="L898" s="248"/>
      <c r="M898" s="249"/>
      <c r="N898" s="250"/>
      <c r="O898" s="250"/>
      <c r="P898" s="250"/>
      <c r="Q898" s="250"/>
      <c r="R898" s="250"/>
      <c r="S898" s="250"/>
      <c r="T898" s="25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2" t="s">
        <v>163</v>
      </c>
      <c r="AU898" s="252" t="s">
        <v>88</v>
      </c>
      <c r="AV898" s="14" t="s">
        <v>88</v>
      </c>
      <c r="AW898" s="14" t="s">
        <v>34</v>
      </c>
      <c r="AX898" s="14" t="s">
        <v>78</v>
      </c>
      <c r="AY898" s="252" t="s">
        <v>154</v>
      </c>
    </row>
    <row r="899" s="13" customFormat="1">
      <c r="A899" s="13"/>
      <c r="B899" s="231"/>
      <c r="C899" s="232"/>
      <c r="D899" s="233" t="s">
        <v>163</v>
      </c>
      <c r="E899" s="234" t="s">
        <v>1</v>
      </c>
      <c r="F899" s="235" t="s">
        <v>302</v>
      </c>
      <c r="G899" s="232"/>
      <c r="H899" s="234" t="s">
        <v>1</v>
      </c>
      <c r="I899" s="236"/>
      <c r="J899" s="232"/>
      <c r="K899" s="232"/>
      <c r="L899" s="237"/>
      <c r="M899" s="238"/>
      <c r="N899" s="239"/>
      <c r="O899" s="239"/>
      <c r="P899" s="239"/>
      <c r="Q899" s="239"/>
      <c r="R899" s="239"/>
      <c r="S899" s="239"/>
      <c r="T899" s="240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1" t="s">
        <v>163</v>
      </c>
      <c r="AU899" s="241" t="s">
        <v>88</v>
      </c>
      <c r="AV899" s="13" t="s">
        <v>86</v>
      </c>
      <c r="AW899" s="13" t="s">
        <v>34</v>
      </c>
      <c r="AX899" s="13" t="s">
        <v>78</v>
      </c>
      <c r="AY899" s="241" t="s">
        <v>154</v>
      </c>
    </row>
    <row r="900" s="13" customFormat="1">
      <c r="A900" s="13"/>
      <c r="B900" s="231"/>
      <c r="C900" s="232"/>
      <c r="D900" s="233" t="s">
        <v>163</v>
      </c>
      <c r="E900" s="234" t="s">
        <v>1</v>
      </c>
      <c r="F900" s="235" t="s">
        <v>825</v>
      </c>
      <c r="G900" s="232"/>
      <c r="H900" s="234" t="s">
        <v>1</v>
      </c>
      <c r="I900" s="236"/>
      <c r="J900" s="232"/>
      <c r="K900" s="232"/>
      <c r="L900" s="237"/>
      <c r="M900" s="238"/>
      <c r="N900" s="239"/>
      <c r="O900" s="239"/>
      <c r="P900" s="239"/>
      <c r="Q900" s="239"/>
      <c r="R900" s="239"/>
      <c r="S900" s="239"/>
      <c r="T900" s="24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1" t="s">
        <v>163</v>
      </c>
      <c r="AU900" s="241" t="s">
        <v>88</v>
      </c>
      <c r="AV900" s="13" t="s">
        <v>86</v>
      </c>
      <c r="AW900" s="13" t="s">
        <v>34</v>
      </c>
      <c r="AX900" s="13" t="s">
        <v>78</v>
      </c>
      <c r="AY900" s="241" t="s">
        <v>154</v>
      </c>
    </row>
    <row r="901" s="14" customFormat="1">
      <c r="A901" s="14"/>
      <c r="B901" s="242"/>
      <c r="C901" s="243"/>
      <c r="D901" s="233" t="s">
        <v>163</v>
      </c>
      <c r="E901" s="244" t="s">
        <v>1</v>
      </c>
      <c r="F901" s="245" t="s">
        <v>911</v>
      </c>
      <c r="G901" s="243"/>
      <c r="H901" s="246">
        <v>58.899999999999999</v>
      </c>
      <c r="I901" s="247"/>
      <c r="J901" s="243"/>
      <c r="K901" s="243"/>
      <c r="L901" s="248"/>
      <c r="M901" s="249"/>
      <c r="N901" s="250"/>
      <c r="O901" s="250"/>
      <c r="P901" s="250"/>
      <c r="Q901" s="250"/>
      <c r="R901" s="250"/>
      <c r="S901" s="250"/>
      <c r="T901" s="251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2" t="s">
        <v>163</v>
      </c>
      <c r="AU901" s="252" t="s">
        <v>88</v>
      </c>
      <c r="AV901" s="14" t="s">
        <v>88</v>
      </c>
      <c r="AW901" s="14" t="s">
        <v>34</v>
      </c>
      <c r="AX901" s="14" t="s">
        <v>78</v>
      </c>
      <c r="AY901" s="252" t="s">
        <v>154</v>
      </c>
    </row>
    <row r="902" s="13" customFormat="1">
      <c r="A902" s="13"/>
      <c r="B902" s="231"/>
      <c r="C902" s="232"/>
      <c r="D902" s="233" t="s">
        <v>163</v>
      </c>
      <c r="E902" s="234" t="s">
        <v>1</v>
      </c>
      <c r="F902" s="235" t="s">
        <v>828</v>
      </c>
      <c r="G902" s="232"/>
      <c r="H902" s="234" t="s">
        <v>1</v>
      </c>
      <c r="I902" s="236"/>
      <c r="J902" s="232"/>
      <c r="K902" s="232"/>
      <c r="L902" s="237"/>
      <c r="M902" s="238"/>
      <c r="N902" s="239"/>
      <c r="O902" s="239"/>
      <c r="P902" s="239"/>
      <c r="Q902" s="239"/>
      <c r="R902" s="239"/>
      <c r="S902" s="239"/>
      <c r="T902" s="24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1" t="s">
        <v>163</v>
      </c>
      <c r="AU902" s="241" t="s">
        <v>88</v>
      </c>
      <c r="AV902" s="13" t="s">
        <v>86</v>
      </c>
      <c r="AW902" s="13" t="s">
        <v>34</v>
      </c>
      <c r="AX902" s="13" t="s">
        <v>78</v>
      </c>
      <c r="AY902" s="241" t="s">
        <v>154</v>
      </c>
    </row>
    <row r="903" s="14" customFormat="1">
      <c r="A903" s="14"/>
      <c r="B903" s="242"/>
      <c r="C903" s="243"/>
      <c r="D903" s="233" t="s">
        <v>163</v>
      </c>
      <c r="E903" s="244" t="s">
        <v>1</v>
      </c>
      <c r="F903" s="245" t="s">
        <v>1215</v>
      </c>
      <c r="G903" s="243"/>
      <c r="H903" s="246">
        <v>8.6999999999999993</v>
      </c>
      <c r="I903" s="247"/>
      <c r="J903" s="243"/>
      <c r="K903" s="243"/>
      <c r="L903" s="248"/>
      <c r="M903" s="249"/>
      <c r="N903" s="250"/>
      <c r="O903" s="250"/>
      <c r="P903" s="250"/>
      <c r="Q903" s="250"/>
      <c r="R903" s="250"/>
      <c r="S903" s="250"/>
      <c r="T903" s="251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2" t="s">
        <v>163</v>
      </c>
      <c r="AU903" s="252" t="s">
        <v>88</v>
      </c>
      <c r="AV903" s="14" t="s">
        <v>88</v>
      </c>
      <c r="AW903" s="14" t="s">
        <v>34</v>
      </c>
      <c r="AX903" s="14" t="s">
        <v>78</v>
      </c>
      <c r="AY903" s="252" t="s">
        <v>154</v>
      </c>
    </row>
    <row r="904" s="13" customFormat="1">
      <c r="A904" s="13"/>
      <c r="B904" s="231"/>
      <c r="C904" s="232"/>
      <c r="D904" s="233" t="s">
        <v>163</v>
      </c>
      <c r="E904" s="234" t="s">
        <v>1</v>
      </c>
      <c r="F904" s="235" t="s">
        <v>831</v>
      </c>
      <c r="G904" s="232"/>
      <c r="H904" s="234" t="s">
        <v>1</v>
      </c>
      <c r="I904" s="236"/>
      <c r="J904" s="232"/>
      <c r="K904" s="232"/>
      <c r="L904" s="237"/>
      <c r="M904" s="238"/>
      <c r="N904" s="239"/>
      <c r="O904" s="239"/>
      <c r="P904" s="239"/>
      <c r="Q904" s="239"/>
      <c r="R904" s="239"/>
      <c r="S904" s="239"/>
      <c r="T904" s="24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1" t="s">
        <v>163</v>
      </c>
      <c r="AU904" s="241" t="s">
        <v>88</v>
      </c>
      <c r="AV904" s="13" t="s">
        <v>86</v>
      </c>
      <c r="AW904" s="13" t="s">
        <v>34</v>
      </c>
      <c r="AX904" s="13" t="s">
        <v>78</v>
      </c>
      <c r="AY904" s="241" t="s">
        <v>154</v>
      </c>
    </row>
    <row r="905" s="14" customFormat="1">
      <c r="A905" s="14"/>
      <c r="B905" s="242"/>
      <c r="C905" s="243"/>
      <c r="D905" s="233" t="s">
        <v>163</v>
      </c>
      <c r="E905" s="244" t="s">
        <v>1</v>
      </c>
      <c r="F905" s="245" t="s">
        <v>1216</v>
      </c>
      <c r="G905" s="243"/>
      <c r="H905" s="246">
        <v>9</v>
      </c>
      <c r="I905" s="247"/>
      <c r="J905" s="243"/>
      <c r="K905" s="243"/>
      <c r="L905" s="248"/>
      <c r="M905" s="249"/>
      <c r="N905" s="250"/>
      <c r="O905" s="250"/>
      <c r="P905" s="250"/>
      <c r="Q905" s="250"/>
      <c r="R905" s="250"/>
      <c r="S905" s="250"/>
      <c r="T905" s="251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2" t="s">
        <v>163</v>
      </c>
      <c r="AU905" s="252" t="s">
        <v>88</v>
      </c>
      <c r="AV905" s="14" t="s">
        <v>88</v>
      </c>
      <c r="AW905" s="14" t="s">
        <v>34</v>
      </c>
      <c r="AX905" s="14" t="s">
        <v>78</v>
      </c>
      <c r="AY905" s="252" t="s">
        <v>154</v>
      </c>
    </row>
    <row r="906" s="13" customFormat="1">
      <c r="A906" s="13"/>
      <c r="B906" s="231"/>
      <c r="C906" s="232"/>
      <c r="D906" s="233" t="s">
        <v>163</v>
      </c>
      <c r="E906" s="234" t="s">
        <v>1</v>
      </c>
      <c r="F906" s="235" t="s">
        <v>834</v>
      </c>
      <c r="G906" s="232"/>
      <c r="H906" s="234" t="s">
        <v>1</v>
      </c>
      <c r="I906" s="236"/>
      <c r="J906" s="232"/>
      <c r="K906" s="232"/>
      <c r="L906" s="237"/>
      <c r="M906" s="238"/>
      <c r="N906" s="239"/>
      <c r="O906" s="239"/>
      <c r="P906" s="239"/>
      <c r="Q906" s="239"/>
      <c r="R906" s="239"/>
      <c r="S906" s="239"/>
      <c r="T906" s="24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1" t="s">
        <v>163</v>
      </c>
      <c r="AU906" s="241" t="s">
        <v>88</v>
      </c>
      <c r="AV906" s="13" t="s">
        <v>86</v>
      </c>
      <c r="AW906" s="13" t="s">
        <v>34</v>
      </c>
      <c r="AX906" s="13" t="s">
        <v>78</v>
      </c>
      <c r="AY906" s="241" t="s">
        <v>154</v>
      </c>
    </row>
    <row r="907" s="14" customFormat="1">
      <c r="A907" s="14"/>
      <c r="B907" s="242"/>
      <c r="C907" s="243"/>
      <c r="D907" s="233" t="s">
        <v>163</v>
      </c>
      <c r="E907" s="244" t="s">
        <v>1</v>
      </c>
      <c r="F907" s="245" t="s">
        <v>1217</v>
      </c>
      <c r="G907" s="243"/>
      <c r="H907" s="246">
        <v>9.1999999999999993</v>
      </c>
      <c r="I907" s="247"/>
      <c r="J907" s="243"/>
      <c r="K907" s="243"/>
      <c r="L907" s="248"/>
      <c r="M907" s="249"/>
      <c r="N907" s="250"/>
      <c r="O907" s="250"/>
      <c r="P907" s="250"/>
      <c r="Q907" s="250"/>
      <c r="R907" s="250"/>
      <c r="S907" s="250"/>
      <c r="T907" s="25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2" t="s">
        <v>163</v>
      </c>
      <c r="AU907" s="252" t="s">
        <v>88</v>
      </c>
      <c r="AV907" s="14" t="s">
        <v>88</v>
      </c>
      <c r="AW907" s="14" t="s">
        <v>34</v>
      </c>
      <c r="AX907" s="14" t="s">
        <v>78</v>
      </c>
      <c r="AY907" s="252" t="s">
        <v>154</v>
      </c>
    </row>
    <row r="908" s="15" customFormat="1">
      <c r="A908" s="15"/>
      <c r="B908" s="253"/>
      <c r="C908" s="254"/>
      <c r="D908" s="233" t="s">
        <v>163</v>
      </c>
      <c r="E908" s="255" t="s">
        <v>1</v>
      </c>
      <c r="F908" s="256" t="s">
        <v>201</v>
      </c>
      <c r="G908" s="254"/>
      <c r="H908" s="257">
        <v>110.36</v>
      </c>
      <c r="I908" s="258"/>
      <c r="J908" s="254"/>
      <c r="K908" s="254"/>
      <c r="L908" s="259"/>
      <c r="M908" s="260"/>
      <c r="N908" s="261"/>
      <c r="O908" s="261"/>
      <c r="P908" s="261"/>
      <c r="Q908" s="261"/>
      <c r="R908" s="261"/>
      <c r="S908" s="261"/>
      <c r="T908" s="262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63" t="s">
        <v>163</v>
      </c>
      <c r="AU908" s="263" t="s">
        <v>88</v>
      </c>
      <c r="AV908" s="15" t="s">
        <v>161</v>
      </c>
      <c r="AW908" s="15" t="s">
        <v>34</v>
      </c>
      <c r="AX908" s="15" t="s">
        <v>86</v>
      </c>
      <c r="AY908" s="263" t="s">
        <v>154</v>
      </c>
    </row>
    <row r="909" s="2" customFormat="1" ht="16.5" customHeight="1">
      <c r="A909" s="38"/>
      <c r="B909" s="39"/>
      <c r="C909" s="218" t="s">
        <v>1218</v>
      </c>
      <c r="D909" s="218" t="s">
        <v>156</v>
      </c>
      <c r="E909" s="219" t="s">
        <v>1219</v>
      </c>
      <c r="F909" s="220" t="s">
        <v>1220</v>
      </c>
      <c r="G909" s="221" t="s">
        <v>387</v>
      </c>
      <c r="H909" s="222">
        <v>110.36</v>
      </c>
      <c r="I909" s="223"/>
      <c r="J909" s="224">
        <f>ROUND(I909*H909,2)</f>
        <v>0</v>
      </c>
      <c r="K909" s="220" t="s">
        <v>1</v>
      </c>
      <c r="L909" s="44"/>
      <c r="M909" s="225" t="s">
        <v>1</v>
      </c>
      <c r="N909" s="226" t="s">
        <v>43</v>
      </c>
      <c r="O909" s="91"/>
      <c r="P909" s="227">
        <f>O909*H909</f>
        <v>0</v>
      </c>
      <c r="Q909" s="227">
        <v>0</v>
      </c>
      <c r="R909" s="227">
        <f>Q909*H909</f>
        <v>0</v>
      </c>
      <c r="S909" s="227">
        <v>0</v>
      </c>
      <c r="T909" s="228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29" t="s">
        <v>246</v>
      </c>
      <c r="AT909" s="229" t="s">
        <v>156</v>
      </c>
      <c r="AU909" s="229" t="s">
        <v>88</v>
      </c>
      <c r="AY909" s="17" t="s">
        <v>154</v>
      </c>
      <c r="BE909" s="230">
        <f>IF(N909="základní",J909,0)</f>
        <v>0</v>
      </c>
      <c r="BF909" s="230">
        <f>IF(N909="snížená",J909,0)</f>
        <v>0</v>
      </c>
      <c r="BG909" s="230">
        <f>IF(N909="zákl. přenesená",J909,0)</f>
        <v>0</v>
      </c>
      <c r="BH909" s="230">
        <f>IF(N909="sníž. přenesená",J909,0)</f>
        <v>0</v>
      </c>
      <c r="BI909" s="230">
        <f>IF(N909="nulová",J909,0)</f>
        <v>0</v>
      </c>
      <c r="BJ909" s="17" t="s">
        <v>86</v>
      </c>
      <c r="BK909" s="230">
        <f>ROUND(I909*H909,2)</f>
        <v>0</v>
      </c>
      <c r="BL909" s="17" t="s">
        <v>246</v>
      </c>
      <c r="BM909" s="229" t="s">
        <v>1221</v>
      </c>
    </row>
    <row r="910" s="2" customFormat="1" ht="24.15" customHeight="1">
      <c r="A910" s="38"/>
      <c r="B910" s="39"/>
      <c r="C910" s="218" t="s">
        <v>1222</v>
      </c>
      <c r="D910" s="218" t="s">
        <v>156</v>
      </c>
      <c r="E910" s="219" t="s">
        <v>1223</v>
      </c>
      <c r="F910" s="220" t="s">
        <v>1224</v>
      </c>
      <c r="G910" s="221" t="s">
        <v>180</v>
      </c>
      <c r="H910" s="222">
        <v>1.4910000000000001</v>
      </c>
      <c r="I910" s="223"/>
      <c r="J910" s="224">
        <f>ROUND(I910*H910,2)</f>
        <v>0</v>
      </c>
      <c r="K910" s="220" t="s">
        <v>160</v>
      </c>
      <c r="L910" s="44"/>
      <c r="M910" s="225" t="s">
        <v>1</v>
      </c>
      <c r="N910" s="226" t="s">
        <v>43</v>
      </c>
      <c r="O910" s="91"/>
      <c r="P910" s="227">
        <f>O910*H910</f>
        <v>0</v>
      </c>
      <c r="Q910" s="227">
        <v>0</v>
      </c>
      <c r="R910" s="227">
        <f>Q910*H910</f>
        <v>0</v>
      </c>
      <c r="S910" s="227">
        <v>0</v>
      </c>
      <c r="T910" s="228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9" t="s">
        <v>246</v>
      </c>
      <c r="AT910" s="229" t="s">
        <v>156</v>
      </c>
      <c r="AU910" s="229" t="s">
        <v>88</v>
      </c>
      <c r="AY910" s="17" t="s">
        <v>154</v>
      </c>
      <c r="BE910" s="230">
        <f>IF(N910="základní",J910,0)</f>
        <v>0</v>
      </c>
      <c r="BF910" s="230">
        <f>IF(N910="snížená",J910,0)</f>
        <v>0</v>
      </c>
      <c r="BG910" s="230">
        <f>IF(N910="zákl. přenesená",J910,0)</f>
        <v>0</v>
      </c>
      <c r="BH910" s="230">
        <f>IF(N910="sníž. přenesená",J910,0)</f>
        <v>0</v>
      </c>
      <c r="BI910" s="230">
        <f>IF(N910="nulová",J910,0)</f>
        <v>0</v>
      </c>
      <c r="BJ910" s="17" t="s">
        <v>86</v>
      </c>
      <c r="BK910" s="230">
        <f>ROUND(I910*H910,2)</f>
        <v>0</v>
      </c>
      <c r="BL910" s="17" t="s">
        <v>246</v>
      </c>
      <c r="BM910" s="229" t="s">
        <v>1225</v>
      </c>
    </row>
    <row r="911" s="12" customFormat="1" ht="22.8" customHeight="1">
      <c r="A911" s="12"/>
      <c r="B911" s="202"/>
      <c r="C911" s="203"/>
      <c r="D911" s="204" t="s">
        <v>77</v>
      </c>
      <c r="E911" s="216" t="s">
        <v>1226</v>
      </c>
      <c r="F911" s="216" t="s">
        <v>1227</v>
      </c>
      <c r="G911" s="203"/>
      <c r="H911" s="203"/>
      <c r="I911" s="206"/>
      <c r="J911" s="217">
        <f>BK911</f>
        <v>0</v>
      </c>
      <c r="K911" s="203"/>
      <c r="L911" s="208"/>
      <c r="M911" s="209"/>
      <c r="N911" s="210"/>
      <c r="O911" s="210"/>
      <c r="P911" s="211">
        <f>SUM(P912:P947)</f>
        <v>0</v>
      </c>
      <c r="Q911" s="210"/>
      <c r="R911" s="211">
        <f>SUM(R912:R947)</f>
        <v>7.11750551</v>
      </c>
      <c r="S911" s="210"/>
      <c r="T911" s="212">
        <f>SUM(T912:T947)</f>
        <v>0</v>
      </c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R911" s="213" t="s">
        <v>88</v>
      </c>
      <c r="AT911" s="214" t="s">
        <v>77</v>
      </c>
      <c r="AU911" s="214" t="s">
        <v>86</v>
      </c>
      <c r="AY911" s="213" t="s">
        <v>154</v>
      </c>
      <c r="BK911" s="215">
        <f>SUM(BK912:BK947)</f>
        <v>0</v>
      </c>
    </row>
    <row r="912" s="2" customFormat="1" ht="16.5" customHeight="1">
      <c r="A912" s="38"/>
      <c r="B912" s="39"/>
      <c r="C912" s="218" t="s">
        <v>1228</v>
      </c>
      <c r="D912" s="218" t="s">
        <v>156</v>
      </c>
      <c r="E912" s="219" t="s">
        <v>1229</v>
      </c>
      <c r="F912" s="220" t="s">
        <v>1230</v>
      </c>
      <c r="G912" s="221" t="s">
        <v>205</v>
      </c>
      <c r="H912" s="222">
        <v>262.84899999999999</v>
      </c>
      <c r="I912" s="223"/>
      <c r="J912" s="224">
        <f>ROUND(I912*H912,2)</f>
        <v>0</v>
      </c>
      <c r="K912" s="220" t="s">
        <v>160</v>
      </c>
      <c r="L912" s="44"/>
      <c r="M912" s="225" t="s">
        <v>1</v>
      </c>
      <c r="N912" s="226" t="s">
        <v>43</v>
      </c>
      <c r="O912" s="91"/>
      <c r="P912" s="227">
        <f>O912*H912</f>
        <v>0</v>
      </c>
      <c r="Q912" s="227">
        <v>0.00029999999999999997</v>
      </c>
      <c r="R912" s="227">
        <f>Q912*H912</f>
        <v>0.078854699999999986</v>
      </c>
      <c r="S912" s="227">
        <v>0</v>
      </c>
      <c r="T912" s="228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9" t="s">
        <v>246</v>
      </c>
      <c r="AT912" s="229" t="s">
        <v>156</v>
      </c>
      <c r="AU912" s="229" t="s">
        <v>88</v>
      </c>
      <c r="AY912" s="17" t="s">
        <v>154</v>
      </c>
      <c r="BE912" s="230">
        <f>IF(N912="základní",J912,0)</f>
        <v>0</v>
      </c>
      <c r="BF912" s="230">
        <f>IF(N912="snížená",J912,0)</f>
        <v>0</v>
      </c>
      <c r="BG912" s="230">
        <f>IF(N912="zákl. přenesená",J912,0)</f>
        <v>0</v>
      </c>
      <c r="BH912" s="230">
        <f>IF(N912="sníž. přenesená",J912,0)</f>
        <v>0</v>
      </c>
      <c r="BI912" s="230">
        <f>IF(N912="nulová",J912,0)</f>
        <v>0</v>
      </c>
      <c r="BJ912" s="17" t="s">
        <v>86</v>
      </c>
      <c r="BK912" s="230">
        <f>ROUND(I912*H912,2)</f>
        <v>0</v>
      </c>
      <c r="BL912" s="17" t="s">
        <v>246</v>
      </c>
      <c r="BM912" s="229" t="s">
        <v>1231</v>
      </c>
    </row>
    <row r="913" s="2" customFormat="1" ht="37.8" customHeight="1">
      <c r="A913" s="38"/>
      <c r="B913" s="39"/>
      <c r="C913" s="218" t="s">
        <v>1232</v>
      </c>
      <c r="D913" s="218" t="s">
        <v>156</v>
      </c>
      <c r="E913" s="219" t="s">
        <v>1233</v>
      </c>
      <c r="F913" s="220" t="s">
        <v>1234</v>
      </c>
      <c r="G913" s="221" t="s">
        <v>205</v>
      </c>
      <c r="H913" s="222">
        <v>262.84899999999999</v>
      </c>
      <c r="I913" s="223"/>
      <c r="J913" s="224">
        <f>ROUND(I913*H913,2)</f>
        <v>0</v>
      </c>
      <c r="K913" s="220" t="s">
        <v>160</v>
      </c>
      <c r="L913" s="44"/>
      <c r="M913" s="225" t="s">
        <v>1</v>
      </c>
      <c r="N913" s="226" t="s">
        <v>43</v>
      </c>
      <c r="O913" s="91"/>
      <c r="P913" s="227">
        <f>O913*H913</f>
        <v>0</v>
      </c>
      <c r="Q913" s="227">
        <v>0.0090900000000000009</v>
      </c>
      <c r="R913" s="227">
        <f>Q913*H913</f>
        <v>2.3892974100000002</v>
      </c>
      <c r="S913" s="227">
        <v>0</v>
      </c>
      <c r="T913" s="228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9" t="s">
        <v>246</v>
      </c>
      <c r="AT913" s="229" t="s">
        <v>156</v>
      </c>
      <c r="AU913" s="229" t="s">
        <v>88</v>
      </c>
      <c r="AY913" s="17" t="s">
        <v>154</v>
      </c>
      <c r="BE913" s="230">
        <f>IF(N913="základní",J913,0)</f>
        <v>0</v>
      </c>
      <c r="BF913" s="230">
        <f>IF(N913="snížená",J913,0)</f>
        <v>0</v>
      </c>
      <c r="BG913" s="230">
        <f>IF(N913="zákl. přenesená",J913,0)</f>
        <v>0</v>
      </c>
      <c r="BH913" s="230">
        <f>IF(N913="sníž. přenesená",J913,0)</f>
        <v>0</v>
      </c>
      <c r="BI913" s="230">
        <f>IF(N913="nulová",J913,0)</f>
        <v>0</v>
      </c>
      <c r="BJ913" s="17" t="s">
        <v>86</v>
      </c>
      <c r="BK913" s="230">
        <f>ROUND(I913*H913,2)</f>
        <v>0</v>
      </c>
      <c r="BL913" s="17" t="s">
        <v>246</v>
      </c>
      <c r="BM913" s="229" t="s">
        <v>1235</v>
      </c>
    </row>
    <row r="914" s="13" customFormat="1">
      <c r="A914" s="13"/>
      <c r="B914" s="231"/>
      <c r="C914" s="232"/>
      <c r="D914" s="233" t="s">
        <v>163</v>
      </c>
      <c r="E914" s="234" t="s">
        <v>1</v>
      </c>
      <c r="F914" s="235" t="s">
        <v>193</v>
      </c>
      <c r="G914" s="232"/>
      <c r="H914" s="234" t="s">
        <v>1</v>
      </c>
      <c r="I914" s="236"/>
      <c r="J914" s="232"/>
      <c r="K914" s="232"/>
      <c r="L914" s="237"/>
      <c r="M914" s="238"/>
      <c r="N914" s="239"/>
      <c r="O914" s="239"/>
      <c r="P914" s="239"/>
      <c r="Q914" s="239"/>
      <c r="R914" s="239"/>
      <c r="S914" s="239"/>
      <c r="T914" s="24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1" t="s">
        <v>163</v>
      </c>
      <c r="AU914" s="241" t="s">
        <v>88</v>
      </c>
      <c r="AV914" s="13" t="s">
        <v>86</v>
      </c>
      <c r="AW914" s="13" t="s">
        <v>34</v>
      </c>
      <c r="AX914" s="13" t="s">
        <v>78</v>
      </c>
      <c r="AY914" s="241" t="s">
        <v>154</v>
      </c>
    </row>
    <row r="915" s="13" customFormat="1">
      <c r="A915" s="13"/>
      <c r="B915" s="231"/>
      <c r="C915" s="232"/>
      <c r="D915" s="233" t="s">
        <v>163</v>
      </c>
      <c r="E915" s="234" t="s">
        <v>1</v>
      </c>
      <c r="F915" s="235" t="s">
        <v>819</v>
      </c>
      <c r="G915" s="232"/>
      <c r="H915" s="234" t="s">
        <v>1</v>
      </c>
      <c r="I915" s="236"/>
      <c r="J915" s="232"/>
      <c r="K915" s="232"/>
      <c r="L915" s="237"/>
      <c r="M915" s="238"/>
      <c r="N915" s="239"/>
      <c r="O915" s="239"/>
      <c r="P915" s="239"/>
      <c r="Q915" s="239"/>
      <c r="R915" s="239"/>
      <c r="S915" s="239"/>
      <c r="T915" s="24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1" t="s">
        <v>163</v>
      </c>
      <c r="AU915" s="241" t="s">
        <v>88</v>
      </c>
      <c r="AV915" s="13" t="s">
        <v>86</v>
      </c>
      <c r="AW915" s="13" t="s">
        <v>34</v>
      </c>
      <c r="AX915" s="13" t="s">
        <v>78</v>
      </c>
      <c r="AY915" s="241" t="s">
        <v>154</v>
      </c>
    </row>
    <row r="916" s="14" customFormat="1">
      <c r="A916" s="14"/>
      <c r="B916" s="242"/>
      <c r="C916" s="243"/>
      <c r="D916" s="233" t="s">
        <v>163</v>
      </c>
      <c r="E916" s="244" t="s">
        <v>1</v>
      </c>
      <c r="F916" s="245" t="s">
        <v>1236</v>
      </c>
      <c r="G916" s="243"/>
      <c r="H916" s="246">
        <v>23.376000000000001</v>
      </c>
      <c r="I916" s="247"/>
      <c r="J916" s="243"/>
      <c r="K916" s="243"/>
      <c r="L916" s="248"/>
      <c r="M916" s="249"/>
      <c r="N916" s="250"/>
      <c r="O916" s="250"/>
      <c r="P916" s="250"/>
      <c r="Q916" s="250"/>
      <c r="R916" s="250"/>
      <c r="S916" s="250"/>
      <c r="T916" s="25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2" t="s">
        <v>163</v>
      </c>
      <c r="AU916" s="252" t="s">
        <v>88</v>
      </c>
      <c r="AV916" s="14" t="s">
        <v>88</v>
      </c>
      <c r="AW916" s="14" t="s">
        <v>34</v>
      </c>
      <c r="AX916" s="14" t="s">
        <v>78</v>
      </c>
      <c r="AY916" s="252" t="s">
        <v>154</v>
      </c>
    </row>
    <row r="917" s="13" customFormat="1">
      <c r="A917" s="13"/>
      <c r="B917" s="231"/>
      <c r="C917" s="232"/>
      <c r="D917" s="233" t="s">
        <v>163</v>
      </c>
      <c r="E917" s="234" t="s">
        <v>1</v>
      </c>
      <c r="F917" s="235" t="s">
        <v>822</v>
      </c>
      <c r="G917" s="232"/>
      <c r="H917" s="234" t="s">
        <v>1</v>
      </c>
      <c r="I917" s="236"/>
      <c r="J917" s="232"/>
      <c r="K917" s="232"/>
      <c r="L917" s="237"/>
      <c r="M917" s="238"/>
      <c r="N917" s="239"/>
      <c r="O917" s="239"/>
      <c r="P917" s="239"/>
      <c r="Q917" s="239"/>
      <c r="R917" s="239"/>
      <c r="S917" s="239"/>
      <c r="T917" s="240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1" t="s">
        <v>163</v>
      </c>
      <c r="AU917" s="241" t="s">
        <v>88</v>
      </c>
      <c r="AV917" s="13" t="s">
        <v>86</v>
      </c>
      <c r="AW917" s="13" t="s">
        <v>34</v>
      </c>
      <c r="AX917" s="13" t="s">
        <v>78</v>
      </c>
      <c r="AY917" s="241" t="s">
        <v>154</v>
      </c>
    </row>
    <row r="918" s="14" customFormat="1">
      <c r="A918" s="14"/>
      <c r="B918" s="242"/>
      <c r="C918" s="243"/>
      <c r="D918" s="233" t="s">
        <v>163</v>
      </c>
      <c r="E918" s="244" t="s">
        <v>1</v>
      </c>
      <c r="F918" s="245" t="s">
        <v>1237</v>
      </c>
      <c r="G918" s="243"/>
      <c r="H918" s="246">
        <v>25.568000000000001</v>
      </c>
      <c r="I918" s="247"/>
      <c r="J918" s="243"/>
      <c r="K918" s="243"/>
      <c r="L918" s="248"/>
      <c r="M918" s="249"/>
      <c r="N918" s="250"/>
      <c r="O918" s="250"/>
      <c r="P918" s="250"/>
      <c r="Q918" s="250"/>
      <c r="R918" s="250"/>
      <c r="S918" s="250"/>
      <c r="T918" s="251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2" t="s">
        <v>163</v>
      </c>
      <c r="AU918" s="252" t="s">
        <v>88</v>
      </c>
      <c r="AV918" s="14" t="s">
        <v>88</v>
      </c>
      <c r="AW918" s="14" t="s">
        <v>34</v>
      </c>
      <c r="AX918" s="14" t="s">
        <v>78</v>
      </c>
      <c r="AY918" s="252" t="s">
        <v>154</v>
      </c>
    </row>
    <row r="919" s="13" customFormat="1">
      <c r="A919" s="13"/>
      <c r="B919" s="231"/>
      <c r="C919" s="232"/>
      <c r="D919" s="233" t="s">
        <v>163</v>
      </c>
      <c r="E919" s="234" t="s">
        <v>1</v>
      </c>
      <c r="F919" s="235" t="s">
        <v>302</v>
      </c>
      <c r="G919" s="232"/>
      <c r="H919" s="234" t="s">
        <v>1</v>
      </c>
      <c r="I919" s="236"/>
      <c r="J919" s="232"/>
      <c r="K919" s="232"/>
      <c r="L919" s="237"/>
      <c r="M919" s="238"/>
      <c r="N919" s="239"/>
      <c r="O919" s="239"/>
      <c r="P919" s="239"/>
      <c r="Q919" s="239"/>
      <c r="R919" s="239"/>
      <c r="S919" s="239"/>
      <c r="T919" s="240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1" t="s">
        <v>163</v>
      </c>
      <c r="AU919" s="241" t="s">
        <v>88</v>
      </c>
      <c r="AV919" s="13" t="s">
        <v>86</v>
      </c>
      <c r="AW919" s="13" t="s">
        <v>34</v>
      </c>
      <c r="AX919" s="13" t="s">
        <v>78</v>
      </c>
      <c r="AY919" s="241" t="s">
        <v>154</v>
      </c>
    </row>
    <row r="920" s="13" customFormat="1">
      <c r="A920" s="13"/>
      <c r="B920" s="231"/>
      <c r="C920" s="232"/>
      <c r="D920" s="233" t="s">
        <v>163</v>
      </c>
      <c r="E920" s="234" t="s">
        <v>1</v>
      </c>
      <c r="F920" s="235" t="s">
        <v>426</v>
      </c>
      <c r="G920" s="232"/>
      <c r="H920" s="234" t="s">
        <v>1</v>
      </c>
      <c r="I920" s="236"/>
      <c r="J920" s="232"/>
      <c r="K920" s="232"/>
      <c r="L920" s="237"/>
      <c r="M920" s="238"/>
      <c r="N920" s="239"/>
      <c r="O920" s="239"/>
      <c r="P920" s="239"/>
      <c r="Q920" s="239"/>
      <c r="R920" s="239"/>
      <c r="S920" s="239"/>
      <c r="T920" s="240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1" t="s">
        <v>163</v>
      </c>
      <c r="AU920" s="241" t="s">
        <v>88</v>
      </c>
      <c r="AV920" s="13" t="s">
        <v>86</v>
      </c>
      <c r="AW920" s="13" t="s">
        <v>34</v>
      </c>
      <c r="AX920" s="13" t="s">
        <v>78</v>
      </c>
      <c r="AY920" s="241" t="s">
        <v>154</v>
      </c>
    </row>
    <row r="921" s="14" customFormat="1">
      <c r="A921" s="14"/>
      <c r="B921" s="242"/>
      <c r="C921" s="243"/>
      <c r="D921" s="233" t="s">
        <v>163</v>
      </c>
      <c r="E921" s="244" t="s">
        <v>1</v>
      </c>
      <c r="F921" s="245" t="s">
        <v>1238</v>
      </c>
      <c r="G921" s="243"/>
      <c r="H921" s="246">
        <v>16.16</v>
      </c>
      <c r="I921" s="247"/>
      <c r="J921" s="243"/>
      <c r="K921" s="243"/>
      <c r="L921" s="248"/>
      <c r="M921" s="249"/>
      <c r="N921" s="250"/>
      <c r="O921" s="250"/>
      <c r="P921" s="250"/>
      <c r="Q921" s="250"/>
      <c r="R921" s="250"/>
      <c r="S921" s="250"/>
      <c r="T921" s="251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2" t="s">
        <v>163</v>
      </c>
      <c r="AU921" s="252" t="s">
        <v>88</v>
      </c>
      <c r="AV921" s="14" t="s">
        <v>88</v>
      </c>
      <c r="AW921" s="14" t="s">
        <v>34</v>
      </c>
      <c r="AX921" s="14" t="s">
        <v>78</v>
      </c>
      <c r="AY921" s="252" t="s">
        <v>154</v>
      </c>
    </row>
    <row r="922" s="13" customFormat="1">
      <c r="A922" s="13"/>
      <c r="B922" s="231"/>
      <c r="C922" s="232"/>
      <c r="D922" s="233" t="s">
        <v>163</v>
      </c>
      <c r="E922" s="234" t="s">
        <v>1</v>
      </c>
      <c r="F922" s="235" t="s">
        <v>825</v>
      </c>
      <c r="G922" s="232"/>
      <c r="H922" s="234" t="s">
        <v>1</v>
      </c>
      <c r="I922" s="236"/>
      <c r="J922" s="232"/>
      <c r="K922" s="232"/>
      <c r="L922" s="237"/>
      <c r="M922" s="238"/>
      <c r="N922" s="239"/>
      <c r="O922" s="239"/>
      <c r="P922" s="239"/>
      <c r="Q922" s="239"/>
      <c r="R922" s="239"/>
      <c r="S922" s="239"/>
      <c r="T922" s="24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1" t="s">
        <v>163</v>
      </c>
      <c r="AU922" s="241" t="s">
        <v>88</v>
      </c>
      <c r="AV922" s="13" t="s">
        <v>86</v>
      </c>
      <c r="AW922" s="13" t="s">
        <v>34</v>
      </c>
      <c r="AX922" s="13" t="s">
        <v>78</v>
      </c>
      <c r="AY922" s="241" t="s">
        <v>154</v>
      </c>
    </row>
    <row r="923" s="14" customFormat="1">
      <c r="A923" s="14"/>
      <c r="B923" s="242"/>
      <c r="C923" s="243"/>
      <c r="D923" s="233" t="s">
        <v>163</v>
      </c>
      <c r="E923" s="244" t="s">
        <v>1</v>
      </c>
      <c r="F923" s="245" t="s">
        <v>1239</v>
      </c>
      <c r="G923" s="243"/>
      <c r="H923" s="246">
        <v>114.855</v>
      </c>
      <c r="I923" s="247"/>
      <c r="J923" s="243"/>
      <c r="K923" s="243"/>
      <c r="L923" s="248"/>
      <c r="M923" s="249"/>
      <c r="N923" s="250"/>
      <c r="O923" s="250"/>
      <c r="P923" s="250"/>
      <c r="Q923" s="250"/>
      <c r="R923" s="250"/>
      <c r="S923" s="250"/>
      <c r="T923" s="25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2" t="s">
        <v>163</v>
      </c>
      <c r="AU923" s="252" t="s">
        <v>88</v>
      </c>
      <c r="AV923" s="14" t="s">
        <v>88</v>
      </c>
      <c r="AW923" s="14" t="s">
        <v>34</v>
      </c>
      <c r="AX923" s="14" t="s">
        <v>78</v>
      </c>
      <c r="AY923" s="252" t="s">
        <v>154</v>
      </c>
    </row>
    <row r="924" s="13" customFormat="1">
      <c r="A924" s="13"/>
      <c r="B924" s="231"/>
      <c r="C924" s="232"/>
      <c r="D924" s="233" t="s">
        <v>163</v>
      </c>
      <c r="E924" s="234" t="s">
        <v>1</v>
      </c>
      <c r="F924" s="235" t="s">
        <v>828</v>
      </c>
      <c r="G924" s="232"/>
      <c r="H924" s="234" t="s">
        <v>1</v>
      </c>
      <c r="I924" s="236"/>
      <c r="J924" s="232"/>
      <c r="K924" s="232"/>
      <c r="L924" s="237"/>
      <c r="M924" s="238"/>
      <c r="N924" s="239"/>
      <c r="O924" s="239"/>
      <c r="P924" s="239"/>
      <c r="Q924" s="239"/>
      <c r="R924" s="239"/>
      <c r="S924" s="239"/>
      <c r="T924" s="24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1" t="s">
        <v>163</v>
      </c>
      <c r="AU924" s="241" t="s">
        <v>88</v>
      </c>
      <c r="AV924" s="13" t="s">
        <v>86</v>
      </c>
      <c r="AW924" s="13" t="s">
        <v>34</v>
      </c>
      <c r="AX924" s="13" t="s">
        <v>78</v>
      </c>
      <c r="AY924" s="241" t="s">
        <v>154</v>
      </c>
    </row>
    <row r="925" s="14" customFormat="1">
      <c r="A925" s="14"/>
      <c r="B925" s="242"/>
      <c r="C925" s="243"/>
      <c r="D925" s="233" t="s">
        <v>163</v>
      </c>
      <c r="E925" s="244" t="s">
        <v>1</v>
      </c>
      <c r="F925" s="245" t="s">
        <v>1240</v>
      </c>
      <c r="G925" s="243"/>
      <c r="H925" s="246">
        <v>16.965</v>
      </c>
      <c r="I925" s="247"/>
      <c r="J925" s="243"/>
      <c r="K925" s="243"/>
      <c r="L925" s="248"/>
      <c r="M925" s="249"/>
      <c r="N925" s="250"/>
      <c r="O925" s="250"/>
      <c r="P925" s="250"/>
      <c r="Q925" s="250"/>
      <c r="R925" s="250"/>
      <c r="S925" s="250"/>
      <c r="T925" s="251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2" t="s">
        <v>163</v>
      </c>
      <c r="AU925" s="252" t="s">
        <v>88</v>
      </c>
      <c r="AV925" s="14" t="s">
        <v>88</v>
      </c>
      <c r="AW925" s="14" t="s">
        <v>34</v>
      </c>
      <c r="AX925" s="14" t="s">
        <v>78</v>
      </c>
      <c r="AY925" s="252" t="s">
        <v>154</v>
      </c>
    </row>
    <row r="926" s="13" customFormat="1">
      <c r="A926" s="13"/>
      <c r="B926" s="231"/>
      <c r="C926" s="232"/>
      <c r="D926" s="233" t="s">
        <v>163</v>
      </c>
      <c r="E926" s="234" t="s">
        <v>1</v>
      </c>
      <c r="F926" s="235" t="s">
        <v>831</v>
      </c>
      <c r="G926" s="232"/>
      <c r="H926" s="234" t="s">
        <v>1</v>
      </c>
      <c r="I926" s="236"/>
      <c r="J926" s="232"/>
      <c r="K926" s="232"/>
      <c r="L926" s="237"/>
      <c r="M926" s="238"/>
      <c r="N926" s="239"/>
      <c r="O926" s="239"/>
      <c r="P926" s="239"/>
      <c r="Q926" s="239"/>
      <c r="R926" s="239"/>
      <c r="S926" s="239"/>
      <c r="T926" s="24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1" t="s">
        <v>163</v>
      </c>
      <c r="AU926" s="241" t="s">
        <v>88</v>
      </c>
      <c r="AV926" s="13" t="s">
        <v>86</v>
      </c>
      <c r="AW926" s="13" t="s">
        <v>34</v>
      </c>
      <c r="AX926" s="13" t="s">
        <v>78</v>
      </c>
      <c r="AY926" s="241" t="s">
        <v>154</v>
      </c>
    </row>
    <row r="927" s="14" customFormat="1">
      <c r="A927" s="14"/>
      <c r="B927" s="242"/>
      <c r="C927" s="243"/>
      <c r="D927" s="233" t="s">
        <v>163</v>
      </c>
      <c r="E927" s="244" t="s">
        <v>1</v>
      </c>
      <c r="F927" s="245" t="s">
        <v>1241</v>
      </c>
      <c r="G927" s="243"/>
      <c r="H927" s="246">
        <v>17.550000000000001</v>
      </c>
      <c r="I927" s="247"/>
      <c r="J927" s="243"/>
      <c r="K927" s="243"/>
      <c r="L927" s="248"/>
      <c r="M927" s="249"/>
      <c r="N927" s="250"/>
      <c r="O927" s="250"/>
      <c r="P927" s="250"/>
      <c r="Q927" s="250"/>
      <c r="R927" s="250"/>
      <c r="S927" s="250"/>
      <c r="T927" s="25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2" t="s">
        <v>163</v>
      </c>
      <c r="AU927" s="252" t="s">
        <v>88</v>
      </c>
      <c r="AV927" s="14" t="s">
        <v>88</v>
      </c>
      <c r="AW927" s="14" t="s">
        <v>34</v>
      </c>
      <c r="AX927" s="14" t="s">
        <v>78</v>
      </c>
      <c r="AY927" s="252" t="s">
        <v>154</v>
      </c>
    </row>
    <row r="928" s="13" customFormat="1">
      <c r="A928" s="13"/>
      <c r="B928" s="231"/>
      <c r="C928" s="232"/>
      <c r="D928" s="233" t="s">
        <v>163</v>
      </c>
      <c r="E928" s="234" t="s">
        <v>1</v>
      </c>
      <c r="F928" s="235" t="s">
        <v>834</v>
      </c>
      <c r="G928" s="232"/>
      <c r="H928" s="234" t="s">
        <v>1</v>
      </c>
      <c r="I928" s="236"/>
      <c r="J928" s="232"/>
      <c r="K928" s="232"/>
      <c r="L928" s="237"/>
      <c r="M928" s="238"/>
      <c r="N928" s="239"/>
      <c r="O928" s="239"/>
      <c r="P928" s="239"/>
      <c r="Q928" s="239"/>
      <c r="R928" s="239"/>
      <c r="S928" s="239"/>
      <c r="T928" s="240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1" t="s">
        <v>163</v>
      </c>
      <c r="AU928" s="241" t="s">
        <v>88</v>
      </c>
      <c r="AV928" s="13" t="s">
        <v>86</v>
      </c>
      <c r="AW928" s="13" t="s">
        <v>34</v>
      </c>
      <c r="AX928" s="13" t="s">
        <v>78</v>
      </c>
      <c r="AY928" s="241" t="s">
        <v>154</v>
      </c>
    </row>
    <row r="929" s="14" customFormat="1">
      <c r="A929" s="14"/>
      <c r="B929" s="242"/>
      <c r="C929" s="243"/>
      <c r="D929" s="233" t="s">
        <v>163</v>
      </c>
      <c r="E929" s="244" t="s">
        <v>1</v>
      </c>
      <c r="F929" s="245" t="s">
        <v>1242</v>
      </c>
      <c r="G929" s="243"/>
      <c r="H929" s="246">
        <v>20.864999999999998</v>
      </c>
      <c r="I929" s="247"/>
      <c r="J929" s="243"/>
      <c r="K929" s="243"/>
      <c r="L929" s="248"/>
      <c r="M929" s="249"/>
      <c r="N929" s="250"/>
      <c r="O929" s="250"/>
      <c r="P929" s="250"/>
      <c r="Q929" s="250"/>
      <c r="R929" s="250"/>
      <c r="S929" s="250"/>
      <c r="T929" s="251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2" t="s">
        <v>163</v>
      </c>
      <c r="AU929" s="252" t="s">
        <v>88</v>
      </c>
      <c r="AV929" s="14" t="s">
        <v>88</v>
      </c>
      <c r="AW929" s="14" t="s">
        <v>34</v>
      </c>
      <c r="AX929" s="14" t="s">
        <v>78</v>
      </c>
      <c r="AY929" s="252" t="s">
        <v>154</v>
      </c>
    </row>
    <row r="930" s="13" customFormat="1">
      <c r="A930" s="13"/>
      <c r="B930" s="231"/>
      <c r="C930" s="232"/>
      <c r="D930" s="233" t="s">
        <v>163</v>
      </c>
      <c r="E930" s="234" t="s">
        <v>1</v>
      </c>
      <c r="F930" s="235" t="s">
        <v>1243</v>
      </c>
      <c r="G930" s="232"/>
      <c r="H930" s="234" t="s">
        <v>1</v>
      </c>
      <c r="I930" s="236"/>
      <c r="J930" s="232"/>
      <c r="K930" s="232"/>
      <c r="L930" s="237"/>
      <c r="M930" s="238"/>
      <c r="N930" s="239"/>
      <c r="O930" s="239"/>
      <c r="P930" s="239"/>
      <c r="Q930" s="239"/>
      <c r="R930" s="239"/>
      <c r="S930" s="239"/>
      <c r="T930" s="240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1" t="s">
        <v>163</v>
      </c>
      <c r="AU930" s="241" t="s">
        <v>88</v>
      </c>
      <c r="AV930" s="13" t="s">
        <v>86</v>
      </c>
      <c r="AW930" s="13" t="s">
        <v>34</v>
      </c>
      <c r="AX930" s="13" t="s">
        <v>78</v>
      </c>
      <c r="AY930" s="241" t="s">
        <v>154</v>
      </c>
    </row>
    <row r="931" s="14" customFormat="1">
      <c r="A931" s="14"/>
      <c r="B931" s="242"/>
      <c r="C931" s="243"/>
      <c r="D931" s="233" t="s">
        <v>163</v>
      </c>
      <c r="E931" s="244" t="s">
        <v>1</v>
      </c>
      <c r="F931" s="245" t="s">
        <v>442</v>
      </c>
      <c r="G931" s="243"/>
      <c r="H931" s="246">
        <v>27.510000000000002</v>
      </c>
      <c r="I931" s="247"/>
      <c r="J931" s="243"/>
      <c r="K931" s="243"/>
      <c r="L931" s="248"/>
      <c r="M931" s="249"/>
      <c r="N931" s="250"/>
      <c r="O931" s="250"/>
      <c r="P931" s="250"/>
      <c r="Q931" s="250"/>
      <c r="R931" s="250"/>
      <c r="S931" s="250"/>
      <c r="T931" s="251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2" t="s">
        <v>163</v>
      </c>
      <c r="AU931" s="252" t="s">
        <v>88</v>
      </c>
      <c r="AV931" s="14" t="s">
        <v>88</v>
      </c>
      <c r="AW931" s="14" t="s">
        <v>34</v>
      </c>
      <c r="AX931" s="14" t="s">
        <v>78</v>
      </c>
      <c r="AY931" s="252" t="s">
        <v>154</v>
      </c>
    </row>
    <row r="932" s="15" customFormat="1">
      <c r="A932" s="15"/>
      <c r="B932" s="253"/>
      <c r="C932" s="254"/>
      <c r="D932" s="233" t="s">
        <v>163</v>
      </c>
      <c r="E932" s="255" t="s">
        <v>1</v>
      </c>
      <c r="F932" s="256" t="s">
        <v>201</v>
      </c>
      <c r="G932" s="254"/>
      <c r="H932" s="257">
        <v>262.84900000000005</v>
      </c>
      <c r="I932" s="258"/>
      <c r="J932" s="254"/>
      <c r="K932" s="254"/>
      <c r="L932" s="259"/>
      <c r="M932" s="260"/>
      <c r="N932" s="261"/>
      <c r="O932" s="261"/>
      <c r="P932" s="261"/>
      <c r="Q932" s="261"/>
      <c r="R932" s="261"/>
      <c r="S932" s="261"/>
      <c r="T932" s="262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63" t="s">
        <v>163</v>
      </c>
      <c r="AU932" s="263" t="s">
        <v>88</v>
      </c>
      <c r="AV932" s="15" t="s">
        <v>161</v>
      </c>
      <c r="AW932" s="15" t="s">
        <v>34</v>
      </c>
      <c r="AX932" s="15" t="s">
        <v>86</v>
      </c>
      <c r="AY932" s="263" t="s">
        <v>154</v>
      </c>
    </row>
    <row r="933" s="2" customFormat="1" ht="24.15" customHeight="1">
      <c r="A933" s="38"/>
      <c r="B933" s="39"/>
      <c r="C933" s="264" t="s">
        <v>1244</v>
      </c>
      <c r="D933" s="264" t="s">
        <v>258</v>
      </c>
      <c r="E933" s="265" t="s">
        <v>1245</v>
      </c>
      <c r="F933" s="266" t="s">
        <v>1246</v>
      </c>
      <c r="G933" s="267" t="s">
        <v>205</v>
      </c>
      <c r="H933" s="268">
        <v>302.27600000000001</v>
      </c>
      <c r="I933" s="269"/>
      <c r="J933" s="270">
        <f>ROUND(I933*H933,2)</f>
        <v>0</v>
      </c>
      <c r="K933" s="266" t="s">
        <v>160</v>
      </c>
      <c r="L933" s="271"/>
      <c r="M933" s="272" t="s">
        <v>1</v>
      </c>
      <c r="N933" s="273" t="s">
        <v>43</v>
      </c>
      <c r="O933" s="91"/>
      <c r="P933" s="227">
        <f>O933*H933</f>
        <v>0</v>
      </c>
      <c r="Q933" s="227">
        <v>0.01465</v>
      </c>
      <c r="R933" s="227">
        <f>Q933*H933</f>
        <v>4.4283434000000002</v>
      </c>
      <c r="S933" s="227">
        <v>0</v>
      </c>
      <c r="T933" s="228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9" t="s">
        <v>338</v>
      </c>
      <c r="AT933" s="229" t="s">
        <v>258</v>
      </c>
      <c r="AU933" s="229" t="s">
        <v>88</v>
      </c>
      <c r="AY933" s="17" t="s">
        <v>154</v>
      </c>
      <c r="BE933" s="230">
        <f>IF(N933="základní",J933,0)</f>
        <v>0</v>
      </c>
      <c r="BF933" s="230">
        <f>IF(N933="snížená",J933,0)</f>
        <v>0</v>
      </c>
      <c r="BG933" s="230">
        <f>IF(N933="zákl. přenesená",J933,0)</f>
        <v>0</v>
      </c>
      <c r="BH933" s="230">
        <f>IF(N933="sníž. přenesená",J933,0)</f>
        <v>0</v>
      </c>
      <c r="BI933" s="230">
        <f>IF(N933="nulová",J933,0)</f>
        <v>0</v>
      </c>
      <c r="BJ933" s="17" t="s">
        <v>86</v>
      </c>
      <c r="BK933" s="230">
        <f>ROUND(I933*H933,2)</f>
        <v>0</v>
      </c>
      <c r="BL933" s="17" t="s">
        <v>246</v>
      </c>
      <c r="BM933" s="229" t="s">
        <v>1247</v>
      </c>
    </row>
    <row r="934" s="14" customFormat="1">
      <c r="A934" s="14"/>
      <c r="B934" s="242"/>
      <c r="C934" s="243"/>
      <c r="D934" s="233" t="s">
        <v>163</v>
      </c>
      <c r="E934" s="243"/>
      <c r="F934" s="245" t="s">
        <v>1248</v>
      </c>
      <c r="G934" s="243"/>
      <c r="H934" s="246">
        <v>302.27600000000001</v>
      </c>
      <c r="I934" s="247"/>
      <c r="J934" s="243"/>
      <c r="K934" s="243"/>
      <c r="L934" s="248"/>
      <c r="M934" s="249"/>
      <c r="N934" s="250"/>
      <c r="O934" s="250"/>
      <c r="P934" s="250"/>
      <c r="Q934" s="250"/>
      <c r="R934" s="250"/>
      <c r="S934" s="250"/>
      <c r="T934" s="25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2" t="s">
        <v>163</v>
      </c>
      <c r="AU934" s="252" t="s">
        <v>88</v>
      </c>
      <c r="AV934" s="14" t="s">
        <v>88</v>
      </c>
      <c r="AW934" s="14" t="s">
        <v>4</v>
      </c>
      <c r="AX934" s="14" t="s">
        <v>86</v>
      </c>
      <c r="AY934" s="252" t="s">
        <v>154</v>
      </c>
    </row>
    <row r="935" s="2" customFormat="1" ht="24.15" customHeight="1">
      <c r="A935" s="38"/>
      <c r="B935" s="39"/>
      <c r="C935" s="218" t="s">
        <v>1249</v>
      </c>
      <c r="D935" s="218" t="s">
        <v>156</v>
      </c>
      <c r="E935" s="219" t="s">
        <v>1250</v>
      </c>
      <c r="F935" s="220" t="s">
        <v>1251</v>
      </c>
      <c r="G935" s="221" t="s">
        <v>387</v>
      </c>
      <c r="H935" s="222">
        <v>143.05000000000001</v>
      </c>
      <c r="I935" s="223"/>
      <c r="J935" s="224">
        <f>ROUND(I935*H935,2)</f>
        <v>0</v>
      </c>
      <c r="K935" s="220" t="s">
        <v>160</v>
      </c>
      <c r="L935" s="44"/>
      <c r="M935" s="225" t="s">
        <v>1</v>
      </c>
      <c r="N935" s="226" t="s">
        <v>43</v>
      </c>
      <c r="O935" s="91"/>
      <c r="P935" s="227">
        <f>O935*H935</f>
        <v>0</v>
      </c>
      <c r="Q935" s="227">
        <v>0.00020000000000000001</v>
      </c>
      <c r="R935" s="227">
        <f>Q935*H935</f>
        <v>0.028610000000000003</v>
      </c>
      <c r="S935" s="227">
        <v>0</v>
      </c>
      <c r="T935" s="228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9" t="s">
        <v>246</v>
      </c>
      <c r="AT935" s="229" t="s">
        <v>156</v>
      </c>
      <c r="AU935" s="229" t="s">
        <v>88</v>
      </c>
      <c r="AY935" s="17" t="s">
        <v>154</v>
      </c>
      <c r="BE935" s="230">
        <f>IF(N935="základní",J935,0)</f>
        <v>0</v>
      </c>
      <c r="BF935" s="230">
        <f>IF(N935="snížená",J935,0)</f>
        <v>0</v>
      </c>
      <c r="BG935" s="230">
        <f>IF(N935="zákl. přenesená",J935,0)</f>
        <v>0</v>
      </c>
      <c r="BH935" s="230">
        <f>IF(N935="sníž. přenesená",J935,0)</f>
        <v>0</v>
      </c>
      <c r="BI935" s="230">
        <f>IF(N935="nulová",J935,0)</f>
        <v>0</v>
      </c>
      <c r="BJ935" s="17" t="s">
        <v>86</v>
      </c>
      <c r="BK935" s="230">
        <f>ROUND(I935*H935,2)</f>
        <v>0</v>
      </c>
      <c r="BL935" s="17" t="s">
        <v>246</v>
      </c>
      <c r="BM935" s="229" t="s">
        <v>1252</v>
      </c>
    </row>
    <row r="936" s="13" customFormat="1">
      <c r="A936" s="13"/>
      <c r="B936" s="231"/>
      <c r="C936" s="232"/>
      <c r="D936" s="233" t="s">
        <v>163</v>
      </c>
      <c r="E936" s="234" t="s">
        <v>1</v>
      </c>
      <c r="F936" s="235" t="s">
        <v>193</v>
      </c>
      <c r="G936" s="232"/>
      <c r="H936" s="234" t="s">
        <v>1</v>
      </c>
      <c r="I936" s="236"/>
      <c r="J936" s="232"/>
      <c r="K936" s="232"/>
      <c r="L936" s="237"/>
      <c r="M936" s="238"/>
      <c r="N936" s="239"/>
      <c r="O936" s="239"/>
      <c r="P936" s="239"/>
      <c r="Q936" s="239"/>
      <c r="R936" s="239"/>
      <c r="S936" s="239"/>
      <c r="T936" s="24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1" t="s">
        <v>163</v>
      </c>
      <c r="AU936" s="241" t="s">
        <v>88</v>
      </c>
      <c r="AV936" s="13" t="s">
        <v>86</v>
      </c>
      <c r="AW936" s="13" t="s">
        <v>34</v>
      </c>
      <c r="AX936" s="13" t="s">
        <v>78</v>
      </c>
      <c r="AY936" s="241" t="s">
        <v>154</v>
      </c>
    </row>
    <row r="937" s="13" customFormat="1">
      <c r="A937" s="13"/>
      <c r="B937" s="231"/>
      <c r="C937" s="232"/>
      <c r="D937" s="233" t="s">
        <v>163</v>
      </c>
      <c r="E937" s="234" t="s">
        <v>1</v>
      </c>
      <c r="F937" s="235" t="s">
        <v>819</v>
      </c>
      <c r="G937" s="232"/>
      <c r="H937" s="234" t="s">
        <v>1</v>
      </c>
      <c r="I937" s="236"/>
      <c r="J937" s="232"/>
      <c r="K937" s="232"/>
      <c r="L937" s="237"/>
      <c r="M937" s="238"/>
      <c r="N937" s="239"/>
      <c r="O937" s="239"/>
      <c r="P937" s="239"/>
      <c r="Q937" s="239"/>
      <c r="R937" s="239"/>
      <c r="S937" s="239"/>
      <c r="T937" s="240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1" t="s">
        <v>163</v>
      </c>
      <c r="AU937" s="241" t="s">
        <v>88</v>
      </c>
      <c r="AV937" s="13" t="s">
        <v>86</v>
      </c>
      <c r="AW937" s="13" t="s">
        <v>34</v>
      </c>
      <c r="AX937" s="13" t="s">
        <v>78</v>
      </c>
      <c r="AY937" s="241" t="s">
        <v>154</v>
      </c>
    </row>
    <row r="938" s="14" customFormat="1">
      <c r="A938" s="14"/>
      <c r="B938" s="242"/>
      <c r="C938" s="243"/>
      <c r="D938" s="233" t="s">
        <v>163</v>
      </c>
      <c r="E938" s="244" t="s">
        <v>1</v>
      </c>
      <c r="F938" s="245" t="s">
        <v>1214</v>
      </c>
      <c r="G938" s="243"/>
      <c r="H938" s="246">
        <v>12.24</v>
      </c>
      <c r="I938" s="247"/>
      <c r="J938" s="243"/>
      <c r="K938" s="243"/>
      <c r="L938" s="248"/>
      <c r="M938" s="249"/>
      <c r="N938" s="250"/>
      <c r="O938" s="250"/>
      <c r="P938" s="250"/>
      <c r="Q938" s="250"/>
      <c r="R938" s="250"/>
      <c r="S938" s="250"/>
      <c r="T938" s="251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2" t="s">
        <v>163</v>
      </c>
      <c r="AU938" s="252" t="s">
        <v>88</v>
      </c>
      <c r="AV938" s="14" t="s">
        <v>88</v>
      </c>
      <c r="AW938" s="14" t="s">
        <v>34</v>
      </c>
      <c r="AX938" s="14" t="s">
        <v>78</v>
      </c>
      <c r="AY938" s="252" t="s">
        <v>154</v>
      </c>
    </row>
    <row r="939" s="13" customFormat="1">
      <c r="A939" s="13"/>
      <c r="B939" s="231"/>
      <c r="C939" s="232"/>
      <c r="D939" s="233" t="s">
        <v>163</v>
      </c>
      <c r="E939" s="234" t="s">
        <v>1</v>
      </c>
      <c r="F939" s="235" t="s">
        <v>822</v>
      </c>
      <c r="G939" s="232"/>
      <c r="H939" s="234" t="s">
        <v>1</v>
      </c>
      <c r="I939" s="236"/>
      <c r="J939" s="232"/>
      <c r="K939" s="232"/>
      <c r="L939" s="237"/>
      <c r="M939" s="238"/>
      <c r="N939" s="239"/>
      <c r="O939" s="239"/>
      <c r="P939" s="239"/>
      <c r="Q939" s="239"/>
      <c r="R939" s="239"/>
      <c r="S939" s="239"/>
      <c r="T939" s="24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1" t="s">
        <v>163</v>
      </c>
      <c r="AU939" s="241" t="s">
        <v>88</v>
      </c>
      <c r="AV939" s="13" t="s">
        <v>86</v>
      </c>
      <c r="AW939" s="13" t="s">
        <v>34</v>
      </c>
      <c r="AX939" s="13" t="s">
        <v>78</v>
      </c>
      <c r="AY939" s="241" t="s">
        <v>154</v>
      </c>
    </row>
    <row r="940" s="14" customFormat="1">
      <c r="A940" s="14"/>
      <c r="B940" s="242"/>
      <c r="C940" s="243"/>
      <c r="D940" s="233" t="s">
        <v>163</v>
      </c>
      <c r="E940" s="244" t="s">
        <v>1</v>
      </c>
      <c r="F940" s="245" t="s">
        <v>908</v>
      </c>
      <c r="G940" s="243"/>
      <c r="H940" s="246">
        <v>12.32</v>
      </c>
      <c r="I940" s="247"/>
      <c r="J940" s="243"/>
      <c r="K940" s="243"/>
      <c r="L940" s="248"/>
      <c r="M940" s="249"/>
      <c r="N940" s="250"/>
      <c r="O940" s="250"/>
      <c r="P940" s="250"/>
      <c r="Q940" s="250"/>
      <c r="R940" s="250"/>
      <c r="S940" s="250"/>
      <c r="T940" s="251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2" t="s">
        <v>163</v>
      </c>
      <c r="AU940" s="252" t="s">
        <v>88</v>
      </c>
      <c r="AV940" s="14" t="s">
        <v>88</v>
      </c>
      <c r="AW940" s="14" t="s">
        <v>34</v>
      </c>
      <c r="AX940" s="14" t="s">
        <v>78</v>
      </c>
      <c r="AY940" s="252" t="s">
        <v>154</v>
      </c>
    </row>
    <row r="941" s="13" customFormat="1">
      <c r="A941" s="13"/>
      <c r="B941" s="231"/>
      <c r="C941" s="232"/>
      <c r="D941" s="233" t="s">
        <v>163</v>
      </c>
      <c r="E941" s="234" t="s">
        <v>1</v>
      </c>
      <c r="F941" s="235" t="s">
        <v>302</v>
      </c>
      <c r="G941" s="232"/>
      <c r="H941" s="234" t="s">
        <v>1</v>
      </c>
      <c r="I941" s="236"/>
      <c r="J941" s="232"/>
      <c r="K941" s="232"/>
      <c r="L941" s="237"/>
      <c r="M941" s="238"/>
      <c r="N941" s="239"/>
      <c r="O941" s="239"/>
      <c r="P941" s="239"/>
      <c r="Q941" s="239"/>
      <c r="R941" s="239"/>
      <c r="S941" s="239"/>
      <c r="T941" s="240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1" t="s">
        <v>163</v>
      </c>
      <c r="AU941" s="241" t="s">
        <v>88</v>
      </c>
      <c r="AV941" s="13" t="s">
        <v>86</v>
      </c>
      <c r="AW941" s="13" t="s">
        <v>34</v>
      </c>
      <c r="AX941" s="13" t="s">
        <v>78</v>
      </c>
      <c r="AY941" s="241" t="s">
        <v>154</v>
      </c>
    </row>
    <row r="942" s="13" customFormat="1">
      <c r="A942" s="13"/>
      <c r="B942" s="231"/>
      <c r="C942" s="232"/>
      <c r="D942" s="233" t="s">
        <v>163</v>
      </c>
      <c r="E942" s="234" t="s">
        <v>1</v>
      </c>
      <c r="F942" s="235" t="s">
        <v>1253</v>
      </c>
      <c r="G942" s="232"/>
      <c r="H942" s="234" t="s">
        <v>1</v>
      </c>
      <c r="I942" s="236"/>
      <c r="J942" s="232"/>
      <c r="K942" s="232"/>
      <c r="L942" s="237"/>
      <c r="M942" s="238"/>
      <c r="N942" s="239"/>
      <c r="O942" s="239"/>
      <c r="P942" s="239"/>
      <c r="Q942" s="239"/>
      <c r="R942" s="239"/>
      <c r="S942" s="239"/>
      <c r="T942" s="24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1" t="s">
        <v>163</v>
      </c>
      <c r="AU942" s="241" t="s">
        <v>88</v>
      </c>
      <c r="AV942" s="13" t="s">
        <v>86</v>
      </c>
      <c r="AW942" s="13" t="s">
        <v>34</v>
      </c>
      <c r="AX942" s="13" t="s">
        <v>78</v>
      </c>
      <c r="AY942" s="241" t="s">
        <v>154</v>
      </c>
    </row>
    <row r="943" s="14" customFormat="1">
      <c r="A943" s="14"/>
      <c r="B943" s="242"/>
      <c r="C943" s="243"/>
      <c r="D943" s="233" t="s">
        <v>163</v>
      </c>
      <c r="E943" s="244" t="s">
        <v>1</v>
      </c>
      <c r="F943" s="245" t="s">
        <v>1254</v>
      </c>
      <c r="G943" s="243"/>
      <c r="H943" s="246">
        <v>118.49</v>
      </c>
      <c r="I943" s="247"/>
      <c r="J943" s="243"/>
      <c r="K943" s="243"/>
      <c r="L943" s="248"/>
      <c r="M943" s="249"/>
      <c r="N943" s="250"/>
      <c r="O943" s="250"/>
      <c r="P943" s="250"/>
      <c r="Q943" s="250"/>
      <c r="R943" s="250"/>
      <c r="S943" s="250"/>
      <c r="T943" s="251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2" t="s">
        <v>163</v>
      </c>
      <c r="AU943" s="252" t="s">
        <v>88</v>
      </c>
      <c r="AV943" s="14" t="s">
        <v>88</v>
      </c>
      <c r="AW943" s="14" t="s">
        <v>34</v>
      </c>
      <c r="AX943" s="14" t="s">
        <v>78</v>
      </c>
      <c r="AY943" s="252" t="s">
        <v>154</v>
      </c>
    </row>
    <row r="944" s="15" customFormat="1">
      <c r="A944" s="15"/>
      <c r="B944" s="253"/>
      <c r="C944" s="254"/>
      <c r="D944" s="233" t="s">
        <v>163</v>
      </c>
      <c r="E944" s="255" t="s">
        <v>1</v>
      </c>
      <c r="F944" s="256" t="s">
        <v>201</v>
      </c>
      <c r="G944" s="254"/>
      <c r="H944" s="257">
        <v>143.05000000000001</v>
      </c>
      <c r="I944" s="258"/>
      <c r="J944" s="254"/>
      <c r="K944" s="254"/>
      <c r="L944" s="259"/>
      <c r="M944" s="260"/>
      <c r="N944" s="261"/>
      <c r="O944" s="261"/>
      <c r="P944" s="261"/>
      <c r="Q944" s="261"/>
      <c r="R944" s="261"/>
      <c r="S944" s="261"/>
      <c r="T944" s="262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63" t="s">
        <v>163</v>
      </c>
      <c r="AU944" s="263" t="s">
        <v>88</v>
      </c>
      <c r="AV944" s="15" t="s">
        <v>161</v>
      </c>
      <c r="AW944" s="15" t="s">
        <v>34</v>
      </c>
      <c r="AX944" s="15" t="s">
        <v>86</v>
      </c>
      <c r="AY944" s="263" t="s">
        <v>154</v>
      </c>
    </row>
    <row r="945" s="2" customFormat="1" ht="16.5" customHeight="1">
      <c r="A945" s="38"/>
      <c r="B945" s="39"/>
      <c r="C945" s="264" t="s">
        <v>1255</v>
      </c>
      <c r="D945" s="264" t="s">
        <v>258</v>
      </c>
      <c r="E945" s="265" t="s">
        <v>1256</v>
      </c>
      <c r="F945" s="266" t="s">
        <v>1257</v>
      </c>
      <c r="G945" s="267" t="s">
        <v>387</v>
      </c>
      <c r="H945" s="268">
        <v>160</v>
      </c>
      <c r="I945" s="269"/>
      <c r="J945" s="270">
        <f>ROUND(I945*H945,2)</f>
        <v>0</v>
      </c>
      <c r="K945" s="266" t="s">
        <v>160</v>
      </c>
      <c r="L945" s="271"/>
      <c r="M945" s="272" t="s">
        <v>1</v>
      </c>
      <c r="N945" s="273" t="s">
        <v>43</v>
      </c>
      <c r="O945" s="91"/>
      <c r="P945" s="227">
        <f>O945*H945</f>
        <v>0</v>
      </c>
      <c r="Q945" s="227">
        <v>0.00064000000000000005</v>
      </c>
      <c r="R945" s="227">
        <f>Q945*H945</f>
        <v>0.10240000000000001</v>
      </c>
      <c r="S945" s="227">
        <v>0</v>
      </c>
      <c r="T945" s="228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9" t="s">
        <v>338</v>
      </c>
      <c r="AT945" s="229" t="s">
        <v>258</v>
      </c>
      <c r="AU945" s="229" t="s">
        <v>88</v>
      </c>
      <c r="AY945" s="17" t="s">
        <v>154</v>
      </c>
      <c r="BE945" s="230">
        <f>IF(N945="základní",J945,0)</f>
        <v>0</v>
      </c>
      <c r="BF945" s="230">
        <f>IF(N945="snížená",J945,0)</f>
        <v>0</v>
      </c>
      <c r="BG945" s="230">
        <f>IF(N945="zákl. přenesená",J945,0)</f>
        <v>0</v>
      </c>
      <c r="BH945" s="230">
        <f>IF(N945="sníž. přenesená",J945,0)</f>
        <v>0</v>
      </c>
      <c r="BI945" s="230">
        <f>IF(N945="nulová",J945,0)</f>
        <v>0</v>
      </c>
      <c r="BJ945" s="17" t="s">
        <v>86</v>
      </c>
      <c r="BK945" s="230">
        <f>ROUND(I945*H945,2)</f>
        <v>0</v>
      </c>
      <c r="BL945" s="17" t="s">
        <v>246</v>
      </c>
      <c r="BM945" s="229" t="s">
        <v>1258</v>
      </c>
    </row>
    <row r="946" s="2" customFormat="1" ht="16.5" customHeight="1">
      <c r="A946" s="38"/>
      <c r="B946" s="39"/>
      <c r="C946" s="218" t="s">
        <v>1259</v>
      </c>
      <c r="D946" s="218" t="s">
        <v>156</v>
      </c>
      <c r="E946" s="219" t="s">
        <v>1260</v>
      </c>
      <c r="F946" s="220" t="s">
        <v>1261</v>
      </c>
      <c r="G946" s="221" t="s">
        <v>387</v>
      </c>
      <c r="H946" s="222">
        <v>1800</v>
      </c>
      <c r="I946" s="223"/>
      <c r="J946" s="224">
        <f>ROUND(I946*H946,2)</f>
        <v>0</v>
      </c>
      <c r="K946" s="220" t="s">
        <v>160</v>
      </c>
      <c r="L946" s="44"/>
      <c r="M946" s="225" t="s">
        <v>1</v>
      </c>
      <c r="N946" s="226" t="s">
        <v>43</v>
      </c>
      <c r="O946" s="91"/>
      <c r="P946" s="227">
        <f>O946*H946</f>
        <v>0</v>
      </c>
      <c r="Q946" s="227">
        <v>5.0000000000000002E-05</v>
      </c>
      <c r="R946" s="227">
        <f>Q946*H946</f>
        <v>0.090000000000000011</v>
      </c>
      <c r="S946" s="227">
        <v>0</v>
      </c>
      <c r="T946" s="228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9" t="s">
        <v>246</v>
      </c>
      <c r="AT946" s="229" t="s">
        <v>156</v>
      </c>
      <c r="AU946" s="229" t="s">
        <v>88</v>
      </c>
      <c r="AY946" s="17" t="s">
        <v>154</v>
      </c>
      <c r="BE946" s="230">
        <f>IF(N946="základní",J946,0)</f>
        <v>0</v>
      </c>
      <c r="BF946" s="230">
        <f>IF(N946="snížená",J946,0)</f>
        <v>0</v>
      </c>
      <c r="BG946" s="230">
        <f>IF(N946="zákl. přenesená",J946,0)</f>
        <v>0</v>
      </c>
      <c r="BH946" s="230">
        <f>IF(N946="sníž. přenesená",J946,0)</f>
        <v>0</v>
      </c>
      <c r="BI946" s="230">
        <f>IF(N946="nulová",J946,0)</f>
        <v>0</v>
      </c>
      <c r="BJ946" s="17" t="s">
        <v>86</v>
      </c>
      <c r="BK946" s="230">
        <f>ROUND(I946*H946,2)</f>
        <v>0</v>
      </c>
      <c r="BL946" s="17" t="s">
        <v>246</v>
      </c>
      <c r="BM946" s="229" t="s">
        <v>1262</v>
      </c>
    </row>
    <row r="947" s="2" customFormat="1" ht="24.15" customHeight="1">
      <c r="A947" s="38"/>
      <c r="B947" s="39"/>
      <c r="C947" s="218" t="s">
        <v>1263</v>
      </c>
      <c r="D947" s="218" t="s">
        <v>156</v>
      </c>
      <c r="E947" s="219" t="s">
        <v>1264</v>
      </c>
      <c r="F947" s="220" t="s">
        <v>1265</v>
      </c>
      <c r="G947" s="221" t="s">
        <v>180</v>
      </c>
      <c r="H947" s="222">
        <v>7.1180000000000003</v>
      </c>
      <c r="I947" s="223"/>
      <c r="J947" s="224">
        <f>ROUND(I947*H947,2)</f>
        <v>0</v>
      </c>
      <c r="K947" s="220" t="s">
        <v>160</v>
      </c>
      <c r="L947" s="44"/>
      <c r="M947" s="225" t="s">
        <v>1</v>
      </c>
      <c r="N947" s="226" t="s">
        <v>43</v>
      </c>
      <c r="O947" s="91"/>
      <c r="P947" s="227">
        <f>O947*H947</f>
        <v>0</v>
      </c>
      <c r="Q947" s="227">
        <v>0</v>
      </c>
      <c r="R947" s="227">
        <f>Q947*H947</f>
        <v>0</v>
      </c>
      <c r="S947" s="227">
        <v>0</v>
      </c>
      <c r="T947" s="228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9" t="s">
        <v>246</v>
      </c>
      <c r="AT947" s="229" t="s">
        <v>156</v>
      </c>
      <c r="AU947" s="229" t="s">
        <v>88</v>
      </c>
      <c r="AY947" s="17" t="s">
        <v>154</v>
      </c>
      <c r="BE947" s="230">
        <f>IF(N947="základní",J947,0)</f>
        <v>0</v>
      </c>
      <c r="BF947" s="230">
        <f>IF(N947="snížená",J947,0)</f>
        <v>0</v>
      </c>
      <c r="BG947" s="230">
        <f>IF(N947="zákl. přenesená",J947,0)</f>
        <v>0</v>
      </c>
      <c r="BH947" s="230">
        <f>IF(N947="sníž. přenesená",J947,0)</f>
        <v>0</v>
      </c>
      <c r="BI947" s="230">
        <f>IF(N947="nulová",J947,0)</f>
        <v>0</v>
      </c>
      <c r="BJ947" s="17" t="s">
        <v>86</v>
      </c>
      <c r="BK947" s="230">
        <f>ROUND(I947*H947,2)</f>
        <v>0</v>
      </c>
      <c r="BL947" s="17" t="s">
        <v>246</v>
      </c>
      <c r="BM947" s="229" t="s">
        <v>1266</v>
      </c>
    </row>
    <row r="948" s="12" customFormat="1" ht="22.8" customHeight="1">
      <c r="A948" s="12"/>
      <c r="B948" s="202"/>
      <c r="C948" s="203"/>
      <c r="D948" s="204" t="s">
        <v>77</v>
      </c>
      <c r="E948" s="216" t="s">
        <v>1267</v>
      </c>
      <c r="F948" s="216" t="s">
        <v>1268</v>
      </c>
      <c r="G948" s="203"/>
      <c r="H948" s="203"/>
      <c r="I948" s="206"/>
      <c r="J948" s="217">
        <f>BK948</f>
        <v>0</v>
      </c>
      <c r="K948" s="203"/>
      <c r="L948" s="208"/>
      <c r="M948" s="209"/>
      <c r="N948" s="210"/>
      <c r="O948" s="210"/>
      <c r="P948" s="211">
        <f>SUM(P949:P960)</f>
        <v>0</v>
      </c>
      <c r="Q948" s="210"/>
      <c r="R948" s="211">
        <f>SUM(R949:R960)</f>
        <v>0.0037314661760000003</v>
      </c>
      <c r="S948" s="210"/>
      <c r="T948" s="212">
        <f>SUM(T949:T960)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13" t="s">
        <v>88</v>
      </c>
      <c r="AT948" s="214" t="s">
        <v>77</v>
      </c>
      <c r="AU948" s="214" t="s">
        <v>86</v>
      </c>
      <c r="AY948" s="213" t="s">
        <v>154</v>
      </c>
      <c r="BK948" s="215">
        <f>SUM(BK949:BK960)</f>
        <v>0</v>
      </c>
    </row>
    <row r="949" s="2" customFormat="1" ht="24.15" customHeight="1">
      <c r="A949" s="38"/>
      <c r="B949" s="39"/>
      <c r="C949" s="218" t="s">
        <v>1269</v>
      </c>
      <c r="D949" s="218" t="s">
        <v>156</v>
      </c>
      <c r="E949" s="219" t="s">
        <v>1270</v>
      </c>
      <c r="F949" s="220" t="s">
        <v>1271</v>
      </c>
      <c r="G949" s="221" t="s">
        <v>205</v>
      </c>
      <c r="H949" s="222">
        <v>3.7679999999999998</v>
      </c>
      <c r="I949" s="223"/>
      <c r="J949" s="224">
        <f>ROUND(I949*H949,2)</f>
        <v>0</v>
      </c>
      <c r="K949" s="220" t="s">
        <v>160</v>
      </c>
      <c r="L949" s="44"/>
      <c r="M949" s="225" t="s">
        <v>1</v>
      </c>
      <c r="N949" s="226" t="s">
        <v>43</v>
      </c>
      <c r="O949" s="91"/>
      <c r="P949" s="227">
        <f>O949*H949</f>
        <v>0</v>
      </c>
      <c r="Q949" s="227">
        <v>0.000109232</v>
      </c>
      <c r="R949" s="227">
        <f>Q949*H949</f>
        <v>0.00041158617599999997</v>
      </c>
      <c r="S949" s="227">
        <v>0</v>
      </c>
      <c r="T949" s="228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9" t="s">
        <v>246</v>
      </c>
      <c r="AT949" s="229" t="s">
        <v>156</v>
      </c>
      <c r="AU949" s="229" t="s">
        <v>88</v>
      </c>
      <c r="AY949" s="17" t="s">
        <v>154</v>
      </c>
      <c r="BE949" s="230">
        <f>IF(N949="základní",J949,0)</f>
        <v>0</v>
      </c>
      <c r="BF949" s="230">
        <f>IF(N949="snížená",J949,0)</f>
        <v>0</v>
      </c>
      <c r="BG949" s="230">
        <f>IF(N949="zákl. přenesená",J949,0)</f>
        <v>0</v>
      </c>
      <c r="BH949" s="230">
        <f>IF(N949="sníž. přenesená",J949,0)</f>
        <v>0</v>
      </c>
      <c r="BI949" s="230">
        <f>IF(N949="nulová",J949,0)</f>
        <v>0</v>
      </c>
      <c r="BJ949" s="17" t="s">
        <v>86</v>
      </c>
      <c r="BK949" s="230">
        <f>ROUND(I949*H949,2)</f>
        <v>0</v>
      </c>
      <c r="BL949" s="17" t="s">
        <v>246</v>
      </c>
      <c r="BM949" s="229" t="s">
        <v>1272</v>
      </c>
    </row>
    <row r="950" s="13" customFormat="1">
      <c r="A950" s="13"/>
      <c r="B950" s="231"/>
      <c r="C950" s="232"/>
      <c r="D950" s="233" t="s">
        <v>163</v>
      </c>
      <c r="E950" s="234" t="s">
        <v>1</v>
      </c>
      <c r="F950" s="235" t="s">
        <v>1273</v>
      </c>
      <c r="G950" s="232"/>
      <c r="H950" s="234" t="s">
        <v>1</v>
      </c>
      <c r="I950" s="236"/>
      <c r="J950" s="232"/>
      <c r="K950" s="232"/>
      <c r="L950" s="237"/>
      <c r="M950" s="238"/>
      <c r="N950" s="239"/>
      <c r="O950" s="239"/>
      <c r="P950" s="239"/>
      <c r="Q950" s="239"/>
      <c r="R950" s="239"/>
      <c r="S950" s="239"/>
      <c r="T950" s="240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1" t="s">
        <v>163</v>
      </c>
      <c r="AU950" s="241" t="s">
        <v>88</v>
      </c>
      <c r="AV950" s="13" t="s">
        <v>86</v>
      </c>
      <c r="AW950" s="13" t="s">
        <v>34</v>
      </c>
      <c r="AX950" s="13" t="s">
        <v>78</v>
      </c>
      <c r="AY950" s="241" t="s">
        <v>154</v>
      </c>
    </row>
    <row r="951" s="14" customFormat="1">
      <c r="A951" s="14"/>
      <c r="B951" s="242"/>
      <c r="C951" s="243"/>
      <c r="D951" s="233" t="s">
        <v>163</v>
      </c>
      <c r="E951" s="244" t="s">
        <v>1</v>
      </c>
      <c r="F951" s="245" t="s">
        <v>1274</v>
      </c>
      <c r="G951" s="243"/>
      <c r="H951" s="246">
        <v>3.7679999999999998</v>
      </c>
      <c r="I951" s="247"/>
      <c r="J951" s="243"/>
      <c r="K951" s="243"/>
      <c r="L951" s="248"/>
      <c r="M951" s="249"/>
      <c r="N951" s="250"/>
      <c r="O951" s="250"/>
      <c r="P951" s="250"/>
      <c r="Q951" s="250"/>
      <c r="R951" s="250"/>
      <c r="S951" s="250"/>
      <c r="T951" s="251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2" t="s">
        <v>163</v>
      </c>
      <c r="AU951" s="252" t="s">
        <v>88</v>
      </c>
      <c r="AV951" s="14" t="s">
        <v>88</v>
      </c>
      <c r="AW951" s="14" t="s">
        <v>34</v>
      </c>
      <c r="AX951" s="14" t="s">
        <v>86</v>
      </c>
      <c r="AY951" s="252" t="s">
        <v>154</v>
      </c>
    </row>
    <row r="952" s="2" customFormat="1" ht="24.15" customHeight="1">
      <c r="A952" s="38"/>
      <c r="B952" s="39"/>
      <c r="C952" s="218" t="s">
        <v>1275</v>
      </c>
      <c r="D952" s="218" t="s">
        <v>156</v>
      </c>
      <c r="E952" s="219" t="s">
        <v>1276</v>
      </c>
      <c r="F952" s="220" t="s">
        <v>1277</v>
      </c>
      <c r="G952" s="221" t="s">
        <v>205</v>
      </c>
      <c r="H952" s="222">
        <v>10</v>
      </c>
      <c r="I952" s="223"/>
      <c r="J952" s="224">
        <f>ROUND(I952*H952,2)</f>
        <v>0</v>
      </c>
      <c r="K952" s="220" t="s">
        <v>160</v>
      </c>
      <c r="L952" s="44"/>
      <c r="M952" s="225" t="s">
        <v>1</v>
      </c>
      <c r="N952" s="226" t="s">
        <v>43</v>
      </c>
      <c r="O952" s="91"/>
      <c r="P952" s="227">
        <f>O952*H952</f>
        <v>0</v>
      </c>
      <c r="Q952" s="227">
        <v>0.00012305000000000001</v>
      </c>
      <c r="R952" s="227">
        <f>Q952*H952</f>
        <v>0.0012305</v>
      </c>
      <c r="S952" s="227">
        <v>0</v>
      </c>
      <c r="T952" s="228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9" t="s">
        <v>246</v>
      </c>
      <c r="AT952" s="229" t="s">
        <v>156</v>
      </c>
      <c r="AU952" s="229" t="s">
        <v>88</v>
      </c>
      <c r="AY952" s="17" t="s">
        <v>154</v>
      </c>
      <c r="BE952" s="230">
        <f>IF(N952="základní",J952,0)</f>
        <v>0</v>
      </c>
      <c r="BF952" s="230">
        <f>IF(N952="snížená",J952,0)</f>
        <v>0</v>
      </c>
      <c r="BG952" s="230">
        <f>IF(N952="zákl. přenesená",J952,0)</f>
        <v>0</v>
      </c>
      <c r="BH952" s="230">
        <f>IF(N952="sníž. přenesená",J952,0)</f>
        <v>0</v>
      </c>
      <c r="BI952" s="230">
        <f>IF(N952="nulová",J952,0)</f>
        <v>0</v>
      </c>
      <c r="BJ952" s="17" t="s">
        <v>86</v>
      </c>
      <c r="BK952" s="230">
        <f>ROUND(I952*H952,2)</f>
        <v>0</v>
      </c>
      <c r="BL952" s="17" t="s">
        <v>246</v>
      </c>
      <c r="BM952" s="229" t="s">
        <v>1278</v>
      </c>
    </row>
    <row r="953" s="13" customFormat="1">
      <c r="A953" s="13"/>
      <c r="B953" s="231"/>
      <c r="C953" s="232"/>
      <c r="D953" s="233" t="s">
        <v>163</v>
      </c>
      <c r="E953" s="234" t="s">
        <v>1</v>
      </c>
      <c r="F953" s="235" t="s">
        <v>1279</v>
      </c>
      <c r="G953" s="232"/>
      <c r="H953" s="234" t="s">
        <v>1</v>
      </c>
      <c r="I953" s="236"/>
      <c r="J953" s="232"/>
      <c r="K953" s="232"/>
      <c r="L953" s="237"/>
      <c r="M953" s="238"/>
      <c r="N953" s="239"/>
      <c r="O953" s="239"/>
      <c r="P953" s="239"/>
      <c r="Q953" s="239"/>
      <c r="R953" s="239"/>
      <c r="S953" s="239"/>
      <c r="T953" s="24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1" t="s">
        <v>163</v>
      </c>
      <c r="AU953" s="241" t="s">
        <v>88</v>
      </c>
      <c r="AV953" s="13" t="s">
        <v>86</v>
      </c>
      <c r="AW953" s="13" t="s">
        <v>34</v>
      </c>
      <c r="AX953" s="13" t="s">
        <v>78</v>
      </c>
      <c r="AY953" s="241" t="s">
        <v>154</v>
      </c>
    </row>
    <row r="954" s="14" customFormat="1">
      <c r="A954" s="14"/>
      <c r="B954" s="242"/>
      <c r="C954" s="243"/>
      <c r="D954" s="233" t="s">
        <v>163</v>
      </c>
      <c r="E954" s="244" t="s">
        <v>1</v>
      </c>
      <c r="F954" s="245" t="s">
        <v>1280</v>
      </c>
      <c r="G954" s="243"/>
      <c r="H954" s="246">
        <v>10</v>
      </c>
      <c r="I954" s="247"/>
      <c r="J954" s="243"/>
      <c r="K954" s="243"/>
      <c r="L954" s="248"/>
      <c r="M954" s="249"/>
      <c r="N954" s="250"/>
      <c r="O954" s="250"/>
      <c r="P954" s="250"/>
      <c r="Q954" s="250"/>
      <c r="R954" s="250"/>
      <c r="S954" s="250"/>
      <c r="T954" s="25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2" t="s">
        <v>163</v>
      </c>
      <c r="AU954" s="252" t="s">
        <v>88</v>
      </c>
      <c r="AV954" s="14" t="s">
        <v>88</v>
      </c>
      <c r="AW954" s="14" t="s">
        <v>34</v>
      </c>
      <c r="AX954" s="14" t="s">
        <v>86</v>
      </c>
      <c r="AY954" s="252" t="s">
        <v>154</v>
      </c>
    </row>
    <row r="955" s="2" customFormat="1" ht="24.15" customHeight="1">
      <c r="A955" s="38"/>
      <c r="B955" s="39"/>
      <c r="C955" s="218" t="s">
        <v>1281</v>
      </c>
      <c r="D955" s="218" t="s">
        <v>156</v>
      </c>
      <c r="E955" s="219" t="s">
        <v>1282</v>
      </c>
      <c r="F955" s="220" t="s">
        <v>1283</v>
      </c>
      <c r="G955" s="221" t="s">
        <v>205</v>
      </c>
      <c r="H955" s="222">
        <v>3.7679999999999998</v>
      </c>
      <c r="I955" s="223"/>
      <c r="J955" s="224">
        <f>ROUND(I955*H955,2)</f>
        <v>0</v>
      </c>
      <c r="K955" s="220" t="s">
        <v>160</v>
      </c>
      <c r="L955" s="44"/>
      <c r="M955" s="225" t="s">
        <v>1</v>
      </c>
      <c r="N955" s="226" t="s">
        <v>43</v>
      </c>
      <c r="O955" s="91"/>
      <c r="P955" s="227">
        <f>O955*H955</f>
        <v>0</v>
      </c>
      <c r="Q955" s="227">
        <v>0.000135</v>
      </c>
      <c r="R955" s="227">
        <f>Q955*H955</f>
        <v>0.00050867999999999996</v>
      </c>
      <c r="S955" s="227">
        <v>0</v>
      </c>
      <c r="T955" s="228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29" t="s">
        <v>246</v>
      </c>
      <c r="AT955" s="229" t="s">
        <v>156</v>
      </c>
      <c r="AU955" s="229" t="s">
        <v>88</v>
      </c>
      <c r="AY955" s="17" t="s">
        <v>154</v>
      </c>
      <c r="BE955" s="230">
        <f>IF(N955="základní",J955,0)</f>
        <v>0</v>
      </c>
      <c r="BF955" s="230">
        <f>IF(N955="snížená",J955,0)</f>
        <v>0</v>
      </c>
      <c r="BG955" s="230">
        <f>IF(N955="zákl. přenesená",J955,0)</f>
        <v>0</v>
      </c>
      <c r="BH955" s="230">
        <f>IF(N955="sníž. přenesená",J955,0)</f>
        <v>0</v>
      </c>
      <c r="BI955" s="230">
        <f>IF(N955="nulová",J955,0)</f>
        <v>0</v>
      </c>
      <c r="BJ955" s="17" t="s">
        <v>86</v>
      </c>
      <c r="BK955" s="230">
        <f>ROUND(I955*H955,2)</f>
        <v>0</v>
      </c>
      <c r="BL955" s="17" t="s">
        <v>246</v>
      </c>
      <c r="BM955" s="229" t="s">
        <v>1284</v>
      </c>
    </row>
    <row r="956" s="13" customFormat="1">
      <c r="A956" s="13"/>
      <c r="B956" s="231"/>
      <c r="C956" s="232"/>
      <c r="D956" s="233" t="s">
        <v>163</v>
      </c>
      <c r="E956" s="234" t="s">
        <v>1</v>
      </c>
      <c r="F956" s="235" t="s">
        <v>1285</v>
      </c>
      <c r="G956" s="232"/>
      <c r="H956" s="234" t="s">
        <v>1</v>
      </c>
      <c r="I956" s="236"/>
      <c r="J956" s="232"/>
      <c r="K956" s="232"/>
      <c r="L956" s="237"/>
      <c r="M956" s="238"/>
      <c r="N956" s="239"/>
      <c r="O956" s="239"/>
      <c r="P956" s="239"/>
      <c r="Q956" s="239"/>
      <c r="R956" s="239"/>
      <c r="S956" s="239"/>
      <c r="T956" s="240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1" t="s">
        <v>163</v>
      </c>
      <c r="AU956" s="241" t="s">
        <v>88</v>
      </c>
      <c r="AV956" s="13" t="s">
        <v>86</v>
      </c>
      <c r="AW956" s="13" t="s">
        <v>34</v>
      </c>
      <c r="AX956" s="13" t="s">
        <v>78</v>
      </c>
      <c r="AY956" s="241" t="s">
        <v>154</v>
      </c>
    </row>
    <row r="957" s="14" customFormat="1">
      <c r="A957" s="14"/>
      <c r="B957" s="242"/>
      <c r="C957" s="243"/>
      <c r="D957" s="233" t="s">
        <v>163</v>
      </c>
      <c r="E957" s="244" t="s">
        <v>1</v>
      </c>
      <c r="F957" s="245" t="s">
        <v>1274</v>
      </c>
      <c r="G957" s="243"/>
      <c r="H957" s="246">
        <v>3.7679999999999998</v>
      </c>
      <c r="I957" s="247"/>
      <c r="J957" s="243"/>
      <c r="K957" s="243"/>
      <c r="L957" s="248"/>
      <c r="M957" s="249"/>
      <c r="N957" s="250"/>
      <c r="O957" s="250"/>
      <c r="P957" s="250"/>
      <c r="Q957" s="250"/>
      <c r="R957" s="250"/>
      <c r="S957" s="250"/>
      <c r="T957" s="251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2" t="s">
        <v>163</v>
      </c>
      <c r="AU957" s="252" t="s">
        <v>88</v>
      </c>
      <c r="AV957" s="14" t="s">
        <v>88</v>
      </c>
      <c r="AW957" s="14" t="s">
        <v>34</v>
      </c>
      <c r="AX957" s="14" t="s">
        <v>86</v>
      </c>
      <c r="AY957" s="252" t="s">
        <v>154</v>
      </c>
    </row>
    <row r="958" s="2" customFormat="1" ht="24.15" customHeight="1">
      <c r="A958" s="38"/>
      <c r="B958" s="39"/>
      <c r="C958" s="218" t="s">
        <v>1286</v>
      </c>
      <c r="D958" s="218" t="s">
        <v>156</v>
      </c>
      <c r="E958" s="219" t="s">
        <v>1287</v>
      </c>
      <c r="F958" s="220" t="s">
        <v>1288</v>
      </c>
      <c r="G958" s="221" t="s">
        <v>205</v>
      </c>
      <c r="H958" s="222">
        <v>2.395</v>
      </c>
      <c r="I958" s="223"/>
      <c r="J958" s="224">
        <f>ROUND(I958*H958,2)</f>
        <v>0</v>
      </c>
      <c r="K958" s="220" t="s">
        <v>160</v>
      </c>
      <c r="L958" s="44"/>
      <c r="M958" s="225" t="s">
        <v>1</v>
      </c>
      <c r="N958" s="226" t="s">
        <v>43</v>
      </c>
      <c r="O958" s="91"/>
      <c r="P958" s="227">
        <f>O958*H958</f>
        <v>0</v>
      </c>
      <c r="Q958" s="227">
        <v>0.00066</v>
      </c>
      <c r="R958" s="227">
        <f>Q958*H958</f>
        <v>0.0015807</v>
      </c>
      <c r="S958" s="227">
        <v>0</v>
      </c>
      <c r="T958" s="228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29" t="s">
        <v>246</v>
      </c>
      <c r="AT958" s="229" t="s">
        <v>156</v>
      </c>
      <c r="AU958" s="229" t="s">
        <v>88</v>
      </c>
      <c r="AY958" s="17" t="s">
        <v>154</v>
      </c>
      <c r="BE958" s="230">
        <f>IF(N958="základní",J958,0)</f>
        <v>0</v>
      </c>
      <c r="BF958" s="230">
        <f>IF(N958="snížená",J958,0)</f>
        <v>0</v>
      </c>
      <c r="BG958" s="230">
        <f>IF(N958="zákl. přenesená",J958,0)</f>
        <v>0</v>
      </c>
      <c r="BH958" s="230">
        <f>IF(N958="sníž. přenesená",J958,0)</f>
        <v>0</v>
      </c>
      <c r="BI958" s="230">
        <f>IF(N958="nulová",J958,0)</f>
        <v>0</v>
      </c>
      <c r="BJ958" s="17" t="s">
        <v>86</v>
      </c>
      <c r="BK958" s="230">
        <f>ROUND(I958*H958,2)</f>
        <v>0</v>
      </c>
      <c r="BL958" s="17" t="s">
        <v>246</v>
      </c>
      <c r="BM958" s="229" t="s">
        <v>1289</v>
      </c>
    </row>
    <row r="959" s="13" customFormat="1">
      <c r="A959" s="13"/>
      <c r="B959" s="231"/>
      <c r="C959" s="232"/>
      <c r="D959" s="233" t="s">
        <v>163</v>
      </c>
      <c r="E959" s="234" t="s">
        <v>1</v>
      </c>
      <c r="F959" s="235" t="s">
        <v>1290</v>
      </c>
      <c r="G959" s="232"/>
      <c r="H959" s="234" t="s">
        <v>1</v>
      </c>
      <c r="I959" s="236"/>
      <c r="J959" s="232"/>
      <c r="K959" s="232"/>
      <c r="L959" s="237"/>
      <c r="M959" s="238"/>
      <c r="N959" s="239"/>
      <c r="O959" s="239"/>
      <c r="P959" s="239"/>
      <c r="Q959" s="239"/>
      <c r="R959" s="239"/>
      <c r="S959" s="239"/>
      <c r="T959" s="24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1" t="s">
        <v>163</v>
      </c>
      <c r="AU959" s="241" t="s">
        <v>88</v>
      </c>
      <c r="AV959" s="13" t="s">
        <v>86</v>
      </c>
      <c r="AW959" s="13" t="s">
        <v>34</v>
      </c>
      <c r="AX959" s="13" t="s">
        <v>78</v>
      </c>
      <c r="AY959" s="241" t="s">
        <v>154</v>
      </c>
    </row>
    <row r="960" s="14" customFormat="1">
      <c r="A960" s="14"/>
      <c r="B960" s="242"/>
      <c r="C960" s="243"/>
      <c r="D960" s="233" t="s">
        <v>163</v>
      </c>
      <c r="E960" s="244" t="s">
        <v>1</v>
      </c>
      <c r="F960" s="245" t="s">
        <v>1291</v>
      </c>
      <c r="G960" s="243"/>
      <c r="H960" s="246">
        <v>2.395</v>
      </c>
      <c r="I960" s="247"/>
      <c r="J960" s="243"/>
      <c r="K960" s="243"/>
      <c r="L960" s="248"/>
      <c r="M960" s="249"/>
      <c r="N960" s="250"/>
      <c r="O960" s="250"/>
      <c r="P960" s="250"/>
      <c r="Q960" s="250"/>
      <c r="R960" s="250"/>
      <c r="S960" s="250"/>
      <c r="T960" s="25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2" t="s">
        <v>163</v>
      </c>
      <c r="AU960" s="252" t="s">
        <v>88</v>
      </c>
      <c r="AV960" s="14" t="s">
        <v>88</v>
      </c>
      <c r="AW960" s="14" t="s">
        <v>34</v>
      </c>
      <c r="AX960" s="14" t="s">
        <v>86</v>
      </c>
      <c r="AY960" s="252" t="s">
        <v>154</v>
      </c>
    </row>
    <row r="961" s="12" customFormat="1" ht="22.8" customHeight="1">
      <c r="A961" s="12"/>
      <c r="B961" s="202"/>
      <c r="C961" s="203"/>
      <c r="D961" s="204" t="s">
        <v>77</v>
      </c>
      <c r="E961" s="216" t="s">
        <v>1292</v>
      </c>
      <c r="F961" s="216" t="s">
        <v>1293</v>
      </c>
      <c r="G961" s="203"/>
      <c r="H961" s="203"/>
      <c r="I961" s="206"/>
      <c r="J961" s="217">
        <f>BK961</f>
        <v>0</v>
      </c>
      <c r="K961" s="203"/>
      <c r="L961" s="208"/>
      <c r="M961" s="209"/>
      <c r="N961" s="210"/>
      <c r="O961" s="210"/>
      <c r="P961" s="211">
        <f>SUM(P962:P968)</f>
        <v>0</v>
      </c>
      <c r="Q961" s="210"/>
      <c r="R961" s="211">
        <f>SUM(R962:R968)</f>
        <v>0.30156810000000001</v>
      </c>
      <c r="S961" s="210"/>
      <c r="T961" s="212">
        <f>SUM(T962:T968)</f>
        <v>0</v>
      </c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R961" s="213" t="s">
        <v>88</v>
      </c>
      <c r="AT961" s="214" t="s">
        <v>77</v>
      </c>
      <c r="AU961" s="214" t="s">
        <v>86</v>
      </c>
      <c r="AY961" s="213" t="s">
        <v>154</v>
      </c>
      <c r="BK961" s="215">
        <f>SUM(BK962:BK968)</f>
        <v>0</v>
      </c>
    </row>
    <row r="962" s="2" customFormat="1" ht="24.15" customHeight="1">
      <c r="A962" s="38"/>
      <c r="B962" s="39"/>
      <c r="C962" s="218" t="s">
        <v>1294</v>
      </c>
      <c r="D962" s="218" t="s">
        <v>156</v>
      </c>
      <c r="E962" s="219" t="s">
        <v>1295</v>
      </c>
      <c r="F962" s="220" t="s">
        <v>1296</v>
      </c>
      <c r="G962" s="221" t="s">
        <v>205</v>
      </c>
      <c r="H962" s="222">
        <v>611.70000000000005</v>
      </c>
      <c r="I962" s="223"/>
      <c r="J962" s="224">
        <f>ROUND(I962*H962,2)</f>
        <v>0</v>
      </c>
      <c r="K962" s="220" t="s">
        <v>160</v>
      </c>
      <c r="L962" s="44"/>
      <c r="M962" s="225" t="s">
        <v>1</v>
      </c>
      <c r="N962" s="226" t="s">
        <v>43</v>
      </c>
      <c r="O962" s="91"/>
      <c r="P962" s="227">
        <f>O962*H962</f>
        <v>0</v>
      </c>
      <c r="Q962" s="227">
        <v>0.00020799999999999999</v>
      </c>
      <c r="R962" s="227">
        <f>Q962*H962</f>
        <v>0.1272336</v>
      </c>
      <c r="S962" s="227">
        <v>0</v>
      </c>
      <c r="T962" s="228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9" t="s">
        <v>246</v>
      </c>
      <c r="AT962" s="229" t="s">
        <v>156</v>
      </c>
      <c r="AU962" s="229" t="s">
        <v>88</v>
      </c>
      <c r="AY962" s="17" t="s">
        <v>154</v>
      </c>
      <c r="BE962" s="230">
        <f>IF(N962="základní",J962,0)</f>
        <v>0</v>
      </c>
      <c r="BF962" s="230">
        <f>IF(N962="snížená",J962,0)</f>
        <v>0</v>
      </c>
      <c r="BG962" s="230">
        <f>IF(N962="zákl. přenesená",J962,0)</f>
        <v>0</v>
      </c>
      <c r="BH962" s="230">
        <f>IF(N962="sníž. přenesená",J962,0)</f>
        <v>0</v>
      </c>
      <c r="BI962" s="230">
        <f>IF(N962="nulová",J962,0)</f>
        <v>0</v>
      </c>
      <c r="BJ962" s="17" t="s">
        <v>86</v>
      </c>
      <c r="BK962" s="230">
        <f>ROUND(I962*H962,2)</f>
        <v>0</v>
      </c>
      <c r="BL962" s="17" t="s">
        <v>246</v>
      </c>
      <c r="BM962" s="229" t="s">
        <v>1297</v>
      </c>
    </row>
    <row r="963" s="13" customFormat="1">
      <c r="A963" s="13"/>
      <c r="B963" s="231"/>
      <c r="C963" s="232"/>
      <c r="D963" s="233" t="s">
        <v>163</v>
      </c>
      <c r="E963" s="234" t="s">
        <v>1</v>
      </c>
      <c r="F963" s="235" t="s">
        <v>1298</v>
      </c>
      <c r="G963" s="232"/>
      <c r="H963" s="234" t="s">
        <v>1</v>
      </c>
      <c r="I963" s="236"/>
      <c r="J963" s="232"/>
      <c r="K963" s="232"/>
      <c r="L963" s="237"/>
      <c r="M963" s="238"/>
      <c r="N963" s="239"/>
      <c r="O963" s="239"/>
      <c r="P963" s="239"/>
      <c r="Q963" s="239"/>
      <c r="R963" s="239"/>
      <c r="S963" s="239"/>
      <c r="T963" s="24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1" t="s">
        <v>163</v>
      </c>
      <c r="AU963" s="241" t="s">
        <v>88</v>
      </c>
      <c r="AV963" s="13" t="s">
        <v>86</v>
      </c>
      <c r="AW963" s="13" t="s">
        <v>34</v>
      </c>
      <c r="AX963" s="13" t="s">
        <v>78</v>
      </c>
      <c r="AY963" s="241" t="s">
        <v>154</v>
      </c>
    </row>
    <row r="964" s="14" customFormat="1">
      <c r="A964" s="14"/>
      <c r="B964" s="242"/>
      <c r="C964" s="243"/>
      <c r="D964" s="233" t="s">
        <v>163</v>
      </c>
      <c r="E964" s="244" t="s">
        <v>1</v>
      </c>
      <c r="F964" s="245" t="s">
        <v>1299</v>
      </c>
      <c r="G964" s="243"/>
      <c r="H964" s="246">
        <v>71.450000000000003</v>
      </c>
      <c r="I964" s="247"/>
      <c r="J964" s="243"/>
      <c r="K964" s="243"/>
      <c r="L964" s="248"/>
      <c r="M964" s="249"/>
      <c r="N964" s="250"/>
      <c r="O964" s="250"/>
      <c r="P964" s="250"/>
      <c r="Q964" s="250"/>
      <c r="R964" s="250"/>
      <c r="S964" s="250"/>
      <c r="T964" s="25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2" t="s">
        <v>163</v>
      </c>
      <c r="AU964" s="252" t="s">
        <v>88</v>
      </c>
      <c r="AV964" s="14" t="s">
        <v>88</v>
      </c>
      <c r="AW964" s="14" t="s">
        <v>34</v>
      </c>
      <c r="AX964" s="14" t="s">
        <v>78</v>
      </c>
      <c r="AY964" s="252" t="s">
        <v>154</v>
      </c>
    </row>
    <row r="965" s="13" customFormat="1">
      <c r="A965" s="13"/>
      <c r="B965" s="231"/>
      <c r="C965" s="232"/>
      <c r="D965" s="233" t="s">
        <v>163</v>
      </c>
      <c r="E965" s="234" t="s">
        <v>1</v>
      </c>
      <c r="F965" s="235" t="s">
        <v>1300</v>
      </c>
      <c r="G965" s="232"/>
      <c r="H965" s="234" t="s">
        <v>1</v>
      </c>
      <c r="I965" s="236"/>
      <c r="J965" s="232"/>
      <c r="K965" s="232"/>
      <c r="L965" s="237"/>
      <c r="M965" s="238"/>
      <c r="N965" s="239"/>
      <c r="O965" s="239"/>
      <c r="P965" s="239"/>
      <c r="Q965" s="239"/>
      <c r="R965" s="239"/>
      <c r="S965" s="239"/>
      <c r="T965" s="24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1" t="s">
        <v>163</v>
      </c>
      <c r="AU965" s="241" t="s">
        <v>88</v>
      </c>
      <c r="AV965" s="13" t="s">
        <v>86</v>
      </c>
      <c r="AW965" s="13" t="s">
        <v>34</v>
      </c>
      <c r="AX965" s="13" t="s">
        <v>78</v>
      </c>
      <c r="AY965" s="241" t="s">
        <v>154</v>
      </c>
    </row>
    <row r="966" s="14" customFormat="1">
      <c r="A966" s="14"/>
      <c r="B966" s="242"/>
      <c r="C966" s="243"/>
      <c r="D966" s="233" t="s">
        <v>163</v>
      </c>
      <c r="E966" s="244" t="s">
        <v>1</v>
      </c>
      <c r="F966" s="245" t="s">
        <v>1301</v>
      </c>
      <c r="G966" s="243"/>
      <c r="H966" s="246">
        <v>540.25</v>
      </c>
      <c r="I966" s="247"/>
      <c r="J966" s="243"/>
      <c r="K966" s="243"/>
      <c r="L966" s="248"/>
      <c r="M966" s="249"/>
      <c r="N966" s="250"/>
      <c r="O966" s="250"/>
      <c r="P966" s="250"/>
      <c r="Q966" s="250"/>
      <c r="R966" s="250"/>
      <c r="S966" s="250"/>
      <c r="T966" s="251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2" t="s">
        <v>163</v>
      </c>
      <c r="AU966" s="252" t="s">
        <v>88</v>
      </c>
      <c r="AV966" s="14" t="s">
        <v>88</v>
      </c>
      <c r="AW966" s="14" t="s">
        <v>34</v>
      </c>
      <c r="AX966" s="14" t="s">
        <v>78</v>
      </c>
      <c r="AY966" s="252" t="s">
        <v>154</v>
      </c>
    </row>
    <row r="967" s="15" customFormat="1">
      <c r="A967" s="15"/>
      <c r="B967" s="253"/>
      <c r="C967" s="254"/>
      <c r="D967" s="233" t="s">
        <v>163</v>
      </c>
      <c r="E967" s="255" t="s">
        <v>1</v>
      </c>
      <c r="F967" s="256" t="s">
        <v>201</v>
      </c>
      <c r="G967" s="254"/>
      <c r="H967" s="257">
        <v>611.70000000000005</v>
      </c>
      <c r="I967" s="258"/>
      <c r="J967" s="254"/>
      <c r="K967" s="254"/>
      <c r="L967" s="259"/>
      <c r="M967" s="260"/>
      <c r="N967" s="261"/>
      <c r="O967" s="261"/>
      <c r="P967" s="261"/>
      <c r="Q967" s="261"/>
      <c r="R967" s="261"/>
      <c r="S967" s="261"/>
      <c r="T967" s="262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3" t="s">
        <v>163</v>
      </c>
      <c r="AU967" s="263" t="s">
        <v>88</v>
      </c>
      <c r="AV967" s="15" t="s">
        <v>161</v>
      </c>
      <c r="AW967" s="15" t="s">
        <v>34</v>
      </c>
      <c r="AX967" s="15" t="s">
        <v>86</v>
      </c>
      <c r="AY967" s="263" t="s">
        <v>154</v>
      </c>
    </row>
    <row r="968" s="2" customFormat="1" ht="33" customHeight="1">
      <c r="A968" s="38"/>
      <c r="B968" s="39"/>
      <c r="C968" s="218" t="s">
        <v>1302</v>
      </c>
      <c r="D968" s="218" t="s">
        <v>156</v>
      </c>
      <c r="E968" s="219" t="s">
        <v>1303</v>
      </c>
      <c r="F968" s="220" t="s">
        <v>1304</v>
      </c>
      <c r="G968" s="221" t="s">
        <v>205</v>
      </c>
      <c r="H968" s="222">
        <v>611.70000000000005</v>
      </c>
      <c r="I968" s="223"/>
      <c r="J968" s="224">
        <f>ROUND(I968*H968,2)</f>
        <v>0</v>
      </c>
      <c r="K968" s="220" t="s">
        <v>160</v>
      </c>
      <c r="L968" s="44"/>
      <c r="M968" s="225" t="s">
        <v>1</v>
      </c>
      <c r="N968" s="226" t="s">
        <v>43</v>
      </c>
      <c r="O968" s="91"/>
      <c r="P968" s="227">
        <f>O968*H968</f>
        <v>0</v>
      </c>
      <c r="Q968" s="227">
        <v>0.00028499999999999999</v>
      </c>
      <c r="R968" s="227">
        <f>Q968*H968</f>
        <v>0.1743345</v>
      </c>
      <c r="S968" s="227">
        <v>0</v>
      </c>
      <c r="T968" s="228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9" t="s">
        <v>246</v>
      </c>
      <c r="AT968" s="229" t="s">
        <v>156</v>
      </c>
      <c r="AU968" s="229" t="s">
        <v>88</v>
      </c>
      <c r="AY968" s="17" t="s">
        <v>154</v>
      </c>
      <c r="BE968" s="230">
        <f>IF(N968="základní",J968,0)</f>
        <v>0</v>
      </c>
      <c r="BF968" s="230">
        <f>IF(N968="snížená",J968,0)</f>
        <v>0</v>
      </c>
      <c r="BG968" s="230">
        <f>IF(N968="zákl. přenesená",J968,0)</f>
        <v>0</v>
      </c>
      <c r="BH968" s="230">
        <f>IF(N968="sníž. přenesená",J968,0)</f>
        <v>0</v>
      </c>
      <c r="BI968" s="230">
        <f>IF(N968="nulová",J968,0)</f>
        <v>0</v>
      </c>
      <c r="BJ968" s="17" t="s">
        <v>86</v>
      </c>
      <c r="BK968" s="230">
        <f>ROUND(I968*H968,2)</f>
        <v>0</v>
      </c>
      <c r="BL968" s="17" t="s">
        <v>246</v>
      </c>
      <c r="BM968" s="229" t="s">
        <v>1305</v>
      </c>
    </row>
    <row r="969" s="12" customFormat="1" ht="25.92" customHeight="1">
      <c r="A969" s="12"/>
      <c r="B969" s="202"/>
      <c r="C969" s="203"/>
      <c r="D969" s="204" t="s">
        <v>77</v>
      </c>
      <c r="E969" s="205" t="s">
        <v>258</v>
      </c>
      <c r="F969" s="205" t="s">
        <v>1306</v>
      </c>
      <c r="G969" s="203"/>
      <c r="H969" s="203"/>
      <c r="I969" s="206"/>
      <c r="J969" s="207">
        <f>BK969</f>
        <v>0</v>
      </c>
      <c r="K969" s="203"/>
      <c r="L969" s="208"/>
      <c r="M969" s="209"/>
      <c r="N969" s="210"/>
      <c r="O969" s="210"/>
      <c r="P969" s="211">
        <f>P970</f>
        <v>0</v>
      </c>
      <c r="Q969" s="210"/>
      <c r="R969" s="211">
        <f>R970</f>
        <v>0.091439999999999994</v>
      </c>
      <c r="S969" s="210"/>
      <c r="T969" s="212">
        <f>T970</f>
        <v>0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13" t="s">
        <v>169</v>
      </c>
      <c r="AT969" s="214" t="s">
        <v>77</v>
      </c>
      <c r="AU969" s="214" t="s">
        <v>78</v>
      </c>
      <c r="AY969" s="213" t="s">
        <v>154</v>
      </c>
      <c r="BK969" s="215">
        <f>BK970</f>
        <v>0</v>
      </c>
    </row>
    <row r="970" s="12" customFormat="1" ht="22.8" customHeight="1">
      <c r="A970" s="12"/>
      <c r="B970" s="202"/>
      <c r="C970" s="203"/>
      <c r="D970" s="204" t="s">
        <v>77</v>
      </c>
      <c r="E970" s="216" t="s">
        <v>1307</v>
      </c>
      <c r="F970" s="216" t="s">
        <v>1308</v>
      </c>
      <c r="G970" s="203"/>
      <c r="H970" s="203"/>
      <c r="I970" s="206"/>
      <c r="J970" s="217">
        <f>BK970</f>
        <v>0</v>
      </c>
      <c r="K970" s="203"/>
      <c r="L970" s="208"/>
      <c r="M970" s="209"/>
      <c r="N970" s="210"/>
      <c r="O970" s="210"/>
      <c r="P970" s="211">
        <f>P971</f>
        <v>0</v>
      </c>
      <c r="Q970" s="210"/>
      <c r="R970" s="211">
        <f>R971</f>
        <v>0.091439999999999994</v>
      </c>
      <c r="S970" s="210"/>
      <c r="T970" s="212">
        <f>T971</f>
        <v>0</v>
      </c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R970" s="213" t="s">
        <v>169</v>
      </c>
      <c r="AT970" s="214" t="s">
        <v>77</v>
      </c>
      <c r="AU970" s="214" t="s">
        <v>86</v>
      </c>
      <c r="AY970" s="213" t="s">
        <v>154</v>
      </c>
      <c r="BK970" s="215">
        <f>BK971</f>
        <v>0</v>
      </c>
    </row>
    <row r="971" s="2" customFormat="1" ht="24.15" customHeight="1">
      <c r="A971" s="38"/>
      <c r="B971" s="39"/>
      <c r="C971" s="218" t="s">
        <v>1309</v>
      </c>
      <c r="D971" s="218" t="s">
        <v>156</v>
      </c>
      <c r="E971" s="219" t="s">
        <v>1310</v>
      </c>
      <c r="F971" s="220" t="s">
        <v>1311</v>
      </c>
      <c r="G971" s="221" t="s">
        <v>255</v>
      </c>
      <c r="H971" s="222">
        <v>1</v>
      </c>
      <c r="I971" s="223"/>
      <c r="J971" s="224">
        <f>ROUND(I971*H971,2)</f>
        <v>0</v>
      </c>
      <c r="K971" s="220" t="s">
        <v>950</v>
      </c>
      <c r="L971" s="44"/>
      <c r="M971" s="225" t="s">
        <v>1</v>
      </c>
      <c r="N971" s="226" t="s">
        <v>43</v>
      </c>
      <c r="O971" s="91"/>
      <c r="P971" s="227">
        <f>O971*H971</f>
        <v>0</v>
      </c>
      <c r="Q971" s="227">
        <v>0.091439999999999994</v>
      </c>
      <c r="R971" s="227">
        <f>Q971*H971</f>
        <v>0.091439999999999994</v>
      </c>
      <c r="S971" s="227">
        <v>0</v>
      </c>
      <c r="T971" s="228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9" t="s">
        <v>538</v>
      </c>
      <c r="AT971" s="229" t="s">
        <v>156</v>
      </c>
      <c r="AU971" s="229" t="s">
        <v>88</v>
      </c>
      <c r="AY971" s="17" t="s">
        <v>154</v>
      </c>
      <c r="BE971" s="230">
        <f>IF(N971="základní",J971,0)</f>
        <v>0</v>
      </c>
      <c r="BF971" s="230">
        <f>IF(N971="snížená",J971,0)</f>
        <v>0</v>
      </c>
      <c r="BG971" s="230">
        <f>IF(N971="zákl. přenesená",J971,0)</f>
        <v>0</v>
      </c>
      <c r="BH971" s="230">
        <f>IF(N971="sníž. přenesená",J971,0)</f>
        <v>0</v>
      </c>
      <c r="BI971" s="230">
        <f>IF(N971="nulová",J971,0)</f>
        <v>0</v>
      </c>
      <c r="BJ971" s="17" t="s">
        <v>86</v>
      </c>
      <c r="BK971" s="230">
        <f>ROUND(I971*H971,2)</f>
        <v>0</v>
      </c>
      <c r="BL971" s="17" t="s">
        <v>538</v>
      </c>
      <c r="BM971" s="229" t="s">
        <v>1312</v>
      </c>
    </row>
    <row r="972" s="12" customFormat="1" ht="25.92" customHeight="1">
      <c r="A972" s="12"/>
      <c r="B972" s="202"/>
      <c r="C972" s="203"/>
      <c r="D972" s="204" t="s">
        <v>77</v>
      </c>
      <c r="E972" s="205" t="s">
        <v>1313</v>
      </c>
      <c r="F972" s="205" t="s">
        <v>1314</v>
      </c>
      <c r="G972" s="203"/>
      <c r="H972" s="203"/>
      <c r="I972" s="206"/>
      <c r="J972" s="207">
        <f>BK972</f>
        <v>0</v>
      </c>
      <c r="K972" s="203"/>
      <c r="L972" s="208"/>
      <c r="M972" s="209"/>
      <c r="N972" s="210"/>
      <c r="O972" s="210"/>
      <c r="P972" s="211">
        <f>SUM(P973:P974)</f>
        <v>0</v>
      </c>
      <c r="Q972" s="210"/>
      <c r="R972" s="211">
        <f>SUM(R973:R974)</f>
        <v>0</v>
      </c>
      <c r="S972" s="210"/>
      <c r="T972" s="212">
        <f>SUM(T973:T974)</f>
        <v>0</v>
      </c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R972" s="213" t="s">
        <v>161</v>
      </c>
      <c r="AT972" s="214" t="s">
        <v>77</v>
      </c>
      <c r="AU972" s="214" t="s">
        <v>78</v>
      </c>
      <c r="AY972" s="213" t="s">
        <v>154</v>
      </c>
      <c r="BK972" s="215">
        <f>SUM(BK973:BK974)</f>
        <v>0</v>
      </c>
    </row>
    <row r="973" s="2" customFormat="1" ht="24.15" customHeight="1">
      <c r="A973" s="38"/>
      <c r="B973" s="39"/>
      <c r="C973" s="218" t="s">
        <v>1315</v>
      </c>
      <c r="D973" s="218" t="s">
        <v>156</v>
      </c>
      <c r="E973" s="219" t="s">
        <v>1316</v>
      </c>
      <c r="F973" s="220" t="s">
        <v>1317</v>
      </c>
      <c r="G973" s="221" t="s">
        <v>505</v>
      </c>
      <c r="H973" s="222">
        <v>1</v>
      </c>
      <c r="I973" s="223"/>
      <c r="J973" s="224">
        <f>ROUND(I973*H973,2)</f>
        <v>0</v>
      </c>
      <c r="K973" s="220" t="s">
        <v>950</v>
      </c>
      <c r="L973" s="44"/>
      <c r="M973" s="225" t="s">
        <v>1</v>
      </c>
      <c r="N973" s="226" t="s">
        <v>43</v>
      </c>
      <c r="O973" s="91"/>
      <c r="P973" s="227">
        <f>O973*H973</f>
        <v>0</v>
      </c>
      <c r="Q973" s="227">
        <v>0</v>
      </c>
      <c r="R973" s="227">
        <f>Q973*H973</f>
        <v>0</v>
      </c>
      <c r="S973" s="227">
        <v>0</v>
      </c>
      <c r="T973" s="228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9" t="s">
        <v>246</v>
      </c>
      <c r="AT973" s="229" t="s">
        <v>156</v>
      </c>
      <c r="AU973" s="229" t="s">
        <v>86</v>
      </c>
      <c r="AY973" s="17" t="s">
        <v>154</v>
      </c>
      <c r="BE973" s="230">
        <f>IF(N973="základní",J973,0)</f>
        <v>0</v>
      </c>
      <c r="BF973" s="230">
        <f>IF(N973="snížená",J973,0)</f>
        <v>0</v>
      </c>
      <c r="BG973" s="230">
        <f>IF(N973="zákl. přenesená",J973,0)</f>
        <v>0</v>
      </c>
      <c r="BH973" s="230">
        <f>IF(N973="sníž. přenesená",J973,0)</f>
        <v>0</v>
      </c>
      <c r="BI973" s="230">
        <f>IF(N973="nulová",J973,0)</f>
        <v>0</v>
      </c>
      <c r="BJ973" s="17" t="s">
        <v>86</v>
      </c>
      <c r="BK973" s="230">
        <f>ROUND(I973*H973,2)</f>
        <v>0</v>
      </c>
      <c r="BL973" s="17" t="s">
        <v>246</v>
      </c>
      <c r="BM973" s="229" t="s">
        <v>1318</v>
      </c>
    </row>
    <row r="974" s="2" customFormat="1" ht="37.8" customHeight="1">
      <c r="A974" s="38"/>
      <c r="B974" s="39"/>
      <c r="C974" s="218" t="s">
        <v>1319</v>
      </c>
      <c r="D974" s="218" t="s">
        <v>156</v>
      </c>
      <c r="E974" s="219" t="s">
        <v>1320</v>
      </c>
      <c r="F974" s="220" t="s">
        <v>1321</v>
      </c>
      <c r="G974" s="221" t="s">
        <v>255</v>
      </c>
      <c r="H974" s="222">
        <v>1</v>
      </c>
      <c r="I974" s="223"/>
      <c r="J974" s="224">
        <f>ROUND(I974*H974,2)</f>
        <v>0</v>
      </c>
      <c r="K974" s="220" t="s">
        <v>950</v>
      </c>
      <c r="L974" s="44"/>
      <c r="M974" s="278" t="s">
        <v>1</v>
      </c>
      <c r="N974" s="279" t="s">
        <v>43</v>
      </c>
      <c r="O974" s="280"/>
      <c r="P974" s="281">
        <f>O974*H974</f>
        <v>0</v>
      </c>
      <c r="Q974" s="281">
        <v>0</v>
      </c>
      <c r="R974" s="281">
        <f>Q974*H974</f>
        <v>0</v>
      </c>
      <c r="S974" s="281">
        <v>0</v>
      </c>
      <c r="T974" s="282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9" t="s">
        <v>246</v>
      </c>
      <c r="AT974" s="229" t="s">
        <v>156</v>
      </c>
      <c r="AU974" s="229" t="s">
        <v>86</v>
      </c>
      <c r="AY974" s="17" t="s">
        <v>154</v>
      </c>
      <c r="BE974" s="230">
        <f>IF(N974="základní",J974,0)</f>
        <v>0</v>
      </c>
      <c r="BF974" s="230">
        <f>IF(N974="snížená",J974,0)</f>
        <v>0</v>
      </c>
      <c r="BG974" s="230">
        <f>IF(N974="zákl. přenesená",J974,0)</f>
        <v>0</v>
      </c>
      <c r="BH974" s="230">
        <f>IF(N974="sníž. přenesená",J974,0)</f>
        <v>0</v>
      </c>
      <c r="BI974" s="230">
        <f>IF(N974="nulová",J974,0)</f>
        <v>0</v>
      </c>
      <c r="BJ974" s="17" t="s">
        <v>86</v>
      </c>
      <c r="BK974" s="230">
        <f>ROUND(I974*H974,2)</f>
        <v>0</v>
      </c>
      <c r="BL974" s="17" t="s">
        <v>246</v>
      </c>
      <c r="BM974" s="229" t="s">
        <v>1322</v>
      </c>
    </row>
    <row r="975" s="2" customFormat="1" ht="6.96" customHeight="1">
      <c r="A975" s="38"/>
      <c r="B975" s="66"/>
      <c r="C975" s="67"/>
      <c r="D975" s="67"/>
      <c r="E975" s="67"/>
      <c r="F975" s="67"/>
      <c r="G975" s="67"/>
      <c r="H975" s="67"/>
      <c r="I975" s="67"/>
      <c r="J975" s="67"/>
      <c r="K975" s="67"/>
      <c r="L975" s="44"/>
      <c r="M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</row>
  </sheetData>
  <sheetProtection sheet="1" autoFilter="0" formatColumns="0" formatRows="0" objects="1" scenarios="1" spinCount="100000" saltValue="KpVXe4bz7UYLnOtoLheQyERJeLFRKv/+y/1CflzdJaVaUZOacb5IR4/bHF0uC8cr6mGesEy6yfQyMQaquMBofQ==" hashValue="K9h5r+2knd5GGvCWiIH2RWpP/oKO/hJpYRP1/oCsXdGKG6/LVOruOm4Ry3m2BhUoxhPy350ewz3Fz3aukGw79Q==" algorithmName="SHA-512" password="8DD4"/>
  <autoFilter ref="C137:K974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1323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ROUND((SUM(BE128:BE215)),  2)</f>
        <v>0</v>
      </c>
      <c r="G33" s="38"/>
      <c r="H33" s="38"/>
      <c r="I33" s="155">
        <v>0.20999999999999999</v>
      </c>
      <c r="J33" s="154">
        <f>ROUND(((SUM(BE128:BE215))*I33),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ROUND((SUM(BF128:BF215)),  2)</f>
        <v>0</v>
      </c>
      <c r="G34" s="38"/>
      <c r="H34" s="38"/>
      <c r="I34" s="155">
        <v>0.12</v>
      </c>
      <c r="J34" s="154">
        <f>ROUND(((SUM(BF128:BF215))*I34),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ROUND((SUM(BG128:BG215)),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ROUND((SUM(BH128:BH215)),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ROUND((SUM(BI128:BI215)),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B - ZTI - vodovod a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Ing. Pavel Švestka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1324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123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124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125</v>
      </c>
      <c r="E102" s="188"/>
      <c r="F102" s="188"/>
      <c r="G102" s="188"/>
      <c r="H102" s="188"/>
      <c r="I102" s="188"/>
      <c r="J102" s="189">
        <f>J161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126</v>
      </c>
      <c r="E103" s="182"/>
      <c r="F103" s="182"/>
      <c r="G103" s="182"/>
      <c r="H103" s="182"/>
      <c r="I103" s="182"/>
      <c r="J103" s="183">
        <f>J163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1325</v>
      </c>
      <c r="E104" s="188"/>
      <c r="F104" s="188"/>
      <c r="G104" s="188"/>
      <c r="H104" s="188"/>
      <c r="I104" s="188"/>
      <c r="J104" s="189">
        <f>J164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1326</v>
      </c>
      <c r="E105" s="188"/>
      <c r="F105" s="188"/>
      <c r="G105" s="188"/>
      <c r="H105" s="188"/>
      <c r="I105" s="188"/>
      <c r="J105" s="189">
        <f>J181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1327</v>
      </c>
      <c r="E106" s="188"/>
      <c r="F106" s="188"/>
      <c r="G106" s="188"/>
      <c r="H106" s="188"/>
      <c r="I106" s="188"/>
      <c r="J106" s="189">
        <f>J201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1328</v>
      </c>
      <c r="E107" s="188"/>
      <c r="F107" s="188"/>
      <c r="G107" s="188"/>
      <c r="H107" s="188"/>
      <c r="I107" s="188"/>
      <c r="J107" s="189">
        <f>J203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1329</v>
      </c>
      <c r="E108" s="188"/>
      <c r="F108" s="188"/>
      <c r="G108" s="188"/>
      <c r="H108" s="188"/>
      <c r="I108" s="188"/>
      <c r="J108" s="189">
        <f>J213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Rekonstrukce kuchyně a jídelny v hlavním objektu Středního odborného učiliště opravárenského Králíky - REVIZE 2024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B - ZTI - vodovod a kanalizace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Králíky</v>
      </c>
      <c r="G122" s="40"/>
      <c r="H122" s="40"/>
      <c r="I122" s="32" t="s">
        <v>22</v>
      </c>
      <c r="J122" s="79" t="str">
        <f>IF(J12="","",J12)</f>
        <v>27. 3. 2024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Střední odborné učiliště opravárenské</v>
      </c>
      <c r="G124" s="40"/>
      <c r="H124" s="40"/>
      <c r="I124" s="32" t="s">
        <v>31</v>
      </c>
      <c r="J124" s="36" t="str">
        <f>E21</f>
        <v>Ing. Pavel Švestka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29</v>
      </c>
      <c r="D125" s="40"/>
      <c r="E125" s="40"/>
      <c r="F125" s="27" t="str">
        <f>IF(E18="","",E18)</f>
        <v>Vyplň údaj</v>
      </c>
      <c r="G125" s="40"/>
      <c r="H125" s="40"/>
      <c r="I125" s="32" t="s">
        <v>35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140</v>
      </c>
      <c r="D127" s="194" t="s">
        <v>63</v>
      </c>
      <c r="E127" s="194" t="s">
        <v>59</v>
      </c>
      <c r="F127" s="194" t="s">
        <v>60</v>
      </c>
      <c r="G127" s="194" t="s">
        <v>141</v>
      </c>
      <c r="H127" s="194" t="s">
        <v>142</v>
      </c>
      <c r="I127" s="194" t="s">
        <v>143</v>
      </c>
      <c r="J127" s="194" t="s">
        <v>114</v>
      </c>
      <c r="K127" s="195" t="s">
        <v>144</v>
      </c>
      <c r="L127" s="196"/>
      <c r="M127" s="100" t="s">
        <v>1</v>
      </c>
      <c r="N127" s="101" t="s">
        <v>42</v>
      </c>
      <c r="O127" s="101" t="s">
        <v>145</v>
      </c>
      <c r="P127" s="101" t="s">
        <v>146</v>
      </c>
      <c r="Q127" s="101" t="s">
        <v>147</v>
      </c>
      <c r="R127" s="101" t="s">
        <v>148</v>
      </c>
      <c r="S127" s="101" t="s">
        <v>149</v>
      </c>
      <c r="T127" s="102" t="s">
        <v>150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151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P129+P163</f>
        <v>0</v>
      </c>
      <c r="Q128" s="104"/>
      <c r="R128" s="199">
        <f>R129+R163</f>
        <v>8.6224767136999994</v>
      </c>
      <c r="S128" s="104"/>
      <c r="T128" s="200">
        <f>T129+T163</f>
        <v>2.0871999999999997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77</v>
      </c>
      <c r="AU128" s="17" t="s">
        <v>116</v>
      </c>
      <c r="BK128" s="201">
        <f>BK129+BK163</f>
        <v>0</v>
      </c>
    </row>
    <row r="129" s="12" customFormat="1" ht="25.92" customHeight="1">
      <c r="A129" s="12"/>
      <c r="B129" s="202"/>
      <c r="C129" s="203"/>
      <c r="D129" s="204" t="s">
        <v>77</v>
      </c>
      <c r="E129" s="205" t="s">
        <v>152</v>
      </c>
      <c r="F129" s="205" t="s">
        <v>153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P130+P145+P147+P154+P161</f>
        <v>0</v>
      </c>
      <c r="Q129" s="210"/>
      <c r="R129" s="211">
        <f>R130+R145+R147+R154+R161</f>
        <v>7.7336719999999994</v>
      </c>
      <c r="S129" s="210"/>
      <c r="T129" s="212">
        <f>T130+T145+T147+T154+T161</f>
        <v>2.0871999999999997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78</v>
      </c>
      <c r="AY129" s="213" t="s">
        <v>154</v>
      </c>
      <c r="BK129" s="215">
        <f>BK130+BK145+BK147+BK154+BK161</f>
        <v>0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86</v>
      </c>
      <c r="F130" s="216" t="s">
        <v>155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SUM(P131:P144)</f>
        <v>0</v>
      </c>
      <c r="Q130" s="210"/>
      <c r="R130" s="211">
        <f>SUM(R131:R144)</f>
        <v>7.6399999999999997</v>
      </c>
      <c r="S130" s="210"/>
      <c r="T130" s="212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86</v>
      </c>
      <c r="AY130" s="213" t="s">
        <v>154</v>
      </c>
      <c r="BK130" s="215">
        <f>SUM(BK131:BK144)</f>
        <v>0</v>
      </c>
    </row>
    <row r="131" s="2" customFormat="1" ht="33" customHeight="1">
      <c r="A131" s="38"/>
      <c r="B131" s="39"/>
      <c r="C131" s="218" t="s">
        <v>86</v>
      </c>
      <c r="D131" s="218" t="s">
        <v>156</v>
      </c>
      <c r="E131" s="219" t="s">
        <v>1330</v>
      </c>
      <c r="F131" s="220" t="s">
        <v>1331</v>
      </c>
      <c r="G131" s="221" t="s">
        <v>159</v>
      </c>
      <c r="H131" s="222">
        <v>4.4939999999999998</v>
      </c>
      <c r="I131" s="223"/>
      <c r="J131" s="224">
        <f>ROUND(I131*H131,2)</f>
        <v>0</v>
      </c>
      <c r="K131" s="220" t="s">
        <v>160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161</v>
      </c>
      <c r="AT131" s="229" t="s">
        <v>156</v>
      </c>
      <c r="AU131" s="229" t="s">
        <v>88</v>
      </c>
      <c r="AY131" s="17" t="s">
        <v>154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161</v>
      </c>
      <c r="BM131" s="229" t="s">
        <v>1332</v>
      </c>
    </row>
    <row r="132" s="13" customFormat="1">
      <c r="A132" s="13"/>
      <c r="B132" s="231"/>
      <c r="C132" s="232"/>
      <c r="D132" s="233" t="s">
        <v>163</v>
      </c>
      <c r="E132" s="234" t="s">
        <v>1</v>
      </c>
      <c r="F132" s="235" t="s">
        <v>193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163</v>
      </c>
      <c r="AU132" s="241" t="s">
        <v>88</v>
      </c>
      <c r="AV132" s="13" t="s">
        <v>86</v>
      </c>
      <c r="AW132" s="13" t="s">
        <v>34</v>
      </c>
      <c r="AX132" s="13" t="s">
        <v>78</v>
      </c>
      <c r="AY132" s="241" t="s">
        <v>154</v>
      </c>
    </row>
    <row r="133" s="14" customFormat="1">
      <c r="A133" s="14"/>
      <c r="B133" s="242"/>
      <c r="C133" s="243"/>
      <c r="D133" s="233" t="s">
        <v>163</v>
      </c>
      <c r="E133" s="244" t="s">
        <v>1</v>
      </c>
      <c r="F133" s="245" t="s">
        <v>1333</v>
      </c>
      <c r="G133" s="243"/>
      <c r="H133" s="246">
        <v>4.4939999999999998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163</v>
      </c>
      <c r="AU133" s="252" t="s">
        <v>88</v>
      </c>
      <c r="AV133" s="14" t="s">
        <v>88</v>
      </c>
      <c r="AW133" s="14" t="s">
        <v>34</v>
      </c>
      <c r="AX133" s="14" t="s">
        <v>86</v>
      </c>
      <c r="AY133" s="252" t="s">
        <v>154</v>
      </c>
    </row>
    <row r="134" s="2" customFormat="1" ht="33" customHeight="1">
      <c r="A134" s="38"/>
      <c r="B134" s="39"/>
      <c r="C134" s="218" t="s">
        <v>88</v>
      </c>
      <c r="D134" s="218" t="s">
        <v>156</v>
      </c>
      <c r="E134" s="219" t="s">
        <v>166</v>
      </c>
      <c r="F134" s="220" t="s">
        <v>167</v>
      </c>
      <c r="G134" s="221" t="s">
        <v>159</v>
      </c>
      <c r="H134" s="222">
        <v>4.4939999999999998</v>
      </c>
      <c r="I134" s="223"/>
      <c r="J134" s="224">
        <f>ROUND(I134*H134,2)</f>
        <v>0</v>
      </c>
      <c r="K134" s="220" t="s">
        <v>160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161</v>
      </c>
      <c r="AT134" s="229" t="s">
        <v>156</v>
      </c>
      <c r="AU134" s="229" t="s">
        <v>88</v>
      </c>
      <c r="AY134" s="17" t="s">
        <v>154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161</v>
      </c>
      <c r="BM134" s="229" t="s">
        <v>1334</v>
      </c>
    </row>
    <row r="135" s="2" customFormat="1" ht="37.8" customHeight="1">
      <c r="A135" s="38"/>
      <c r="B135" s="39"/>
      <c r="C135" s="218" t="s">
        <v>169</v>
      </c>
      <c r="D135" s="218" t="s">
        <v>156</v>
      </c>
      <c r="E135" s="219" t="s">
        <v>170</v>
      </c>
      <c r="F135" s="220" t="s">
        <v>171</v>
      </c>
      <c r="G135" s="221" t="s">
        <v>159</v>
      </c>
      <c r="H135" s="222">
        <v>4.4939999999999998</v>
      </c>
      <c r="I135" s="223"/>
      <c r="J135" s="224">
        <f>ROUND(I135*H135,2)</f>
        <v>0</v>
      </c>
      <c r="K135" s="220" t="s">
        <v>160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161</v>
      </c>
      <c r="AT135" s="229" t="s">
        <v>156</v>
      </c>
      <c r="AU135" s="229" t="s">
        <v>88</v>
      </c>
      <c r="AY135" s="17" t="s">
        <v>154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161</v>
      </c>
      <c r="BM135" s="229" t="s">
        <v>1335</v>
      </c>
    </row>
    <row r="136" s="2" customFormat="1" ht="37.8" customHeight="1">
      <c r="A136" s="38"/>
      <c r="B136" s="39"/>
      <c r="C136" s="218" t="s">
        <v>161</v>
      </c>
      <c r="D136" s="218" t="s">
        <v>156</v>
      </c>
      <c r="E136" s="219" t="s">
        <v>173</v>
      </c>
      <c r="F136" s="220" t="s">
        <v>174</v>
      </c>
      <c r="G136" s="221" t="s">
        <v>159</v>
      </c>
      <c r="H136" s="222">
        <v>89.879999999999995</v>
      </c>
      <c r="I136" s="223"/>
      <c r="J136" s="224">
        <f>ROUND(I136*H136,2)</f>
        <v>0</v>
      </c>
      <c r="K136" s="220" t="s">
        <v>160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161</v>
      </c>
      <c r="AT136" s="229" t="s">
        <v>156</v>
      </c>
      <c r="AU136" s="229" t="s">
        <v>88</v>
      </c>
      <c r="AY136" s="17" t="s">
        <v>154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161</v>
      </c>
      <c r="BM136" s="229" t="s">
        <v>1336</v>
      </c>
    </row>
    <row r="137" s="14" customFormat="1">
      <c r="A137" s="14"/>
      <c r="B137" s="242"/>
      <c r="C137" s="243"/>
      <c r="D137" s="233" t="s">
        <v>163</v>
      </c>
      <c r="E137" s="243"/>
      <c r="F137" s="245" t="s">
        <v>1337</v>
      </c>
      <c r="G137" s="243"/>
      <c r="H137" s="246">
        <v>89.879999999999995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163</v>
      </c>
      <c r="AU137" s="252" t="s">
        <v>88</v>
      </c>
      <c r="AV137" s="14" t="s">
        <v>88</v>
      </c>
      <c r="AW137" s="14" t="s">
        <v>4</v>
      </c>
      <c r="AX137" s="14" t="s">
        <v>86</v>
      </c>
      <c r="AY137" s="252" t="s">
        <v>154</v>
      </c>
    </row>
    <row r="138" s="2" customFormat="1" ht="24.15" customHeight="1">
      <c r="A138" s="38"/>
      <c r="B138" s="39"/>
      <c r="C138" s="218" t="s">
        <v>177</v>
      </c>
      <c r="D138" s="218" t="s">
        <v>156</v>
      </c>
      <c r="E138" s="219" t="s">
        <v>178</v>
      </c>
      <c r="F138" s="220" t="s">
        <v>1338</v>
      </c>
      <c r="G138" s="221" t="s">
        <v>180</v>
      </c>
      <c r="H138" s="222">
        <v>11.234999999999999</v>
      </c>
      <c r="I138" s="223"/>
      <c r="J138" s="224">
        <f>ROUND(I138*H138,2)</f>
        <v>0</v>
      </c>
      <c r="K138" s="220" t="s">
        <v>160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161</v>
      </c>
      <c r="AT138" s="229" t="s">
        <v>156</v>
      </c>
      <c r="AU138" s="229" t="s">
        <v>88</v>
      </c>
      <c r="AY138" s="17" t="s">
        <v>154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161</v>
      </c>
      <c r="BM138" s="229" t="s">
        <v>1339</v>
      </c>
    </row>
    <row r="139" s="14" customFormat="1">
      <c r="A139" s="14"/>
      <c r="B139" s="242"/>
      <c r="C139" s="243"/>
      <c r="D139" s="233" t="s">
        <v>163</v>
      </c>
      <c r="E139" s="243"/>
      <c r="F139" s="245" t="s">
        <v>1340</v>
      </c>
      <c r="G139" s="243"/>
      <c r="H139" s="246">
        <v>11.234999999999999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163</v>
      </c>
      <c r="AU139" s="252" t="s">
        <v>88</v>
      </c>
      <c r="AV139" s="14" t="s">
        <v>88</v>
      </c>
      <c r="AW139" s="14" t="s">
        <v>4</v>
      </c>
      <c r="AX139" s="14" t="s">
        <v>86</v>
      </c>
      <c r="AY139" s="252" t="s">
        <v>154</v>
      </c>
    </row>
    <row r="140" s="2" customFormat="1" ht="24.15" customHeight="1">
      <c r="A140" s="38"/>
      <c r="B140" s="39"/>
      <c r="C140" s="218" t="s">
        <v>184</v>
      </c>
      <c r="D140" s="218" t="s">
        <v>156</v>
      </c>
      <c r="E140" s="219" t="s">
        <v>1341</v>
      </c>
      <c r="F140" s="220" t="s">
        <v>1342</v>
      </c>
      <c r="G140" s="221" t="s">
        <v>159</v>
      </c>
      <c r="H140" s="222">
        <v>4.4939999999999998</v>
      </c>
      <c r="I140" s="223"/>
      <c r="J140" s="224">
        <f>ROUND(I140*H140,2)</f>
        <v>0</v>
      </c>
      <c r="K140" s="220" t="s">
        <v>160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161</v>
      </c>
      <c r="AT140" s="229" t="s">
        <v>156</v>
      </c>
      <c r="AU140" s="229" t="s">
        <v>88</v>
      </c>
      <c r="AY140" s="17" t="s">
        <v>154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161</v>
      </c>
      <c r="BM140" s="229" t="s">
        <v>1343</v>
      </c>
    </row>
    <row r="141" s="13" customFormat="1">
      <c r="A141" s="13"/>
      <c r="B141" s="231"/>
      <c r="C141" s="232"/>
      <c r="D141" s="233" t="s">
        <v>163</v>
      </c>
      <c r="E141" s="234" t="s">
        <v>1</v>
      </c>
      <c r="F141" s="235" t="s">
        <v>193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163</v>
      </c>
      <c r="AU141" s="241" t="s">
        <v>88</v>
      </c>
      <c r="AV141" s="13" t="s">
        <v>86</v>
      </c>
      <c r="AW141" s="13" t="s">
        <v>34</v>
      </c>
      <c r="AX141" s="13" t="s">
        <v>78</v>
      </c>
      <c r="AY141" s="241" t="s">
        <v>154</v>
      </c>
    </row>
    <row r="142" s="14" customFormat="1">
      <c r="A142" s="14"/>
      <c r="B142" s="242"/>
      <c r="C142" s="243"/>
      <c r="D142" s="233" t="s">
        <v>163</v>
      </c>
      <c r="E142" s="244" t="s">
        <v>1</v>
      </c>
      <c r="F142" s="245" t="s">
        <v>1333</v>
      </c>
      <c r="G142" s="243"/>
      <c r="H142" s="246">
        <v>4.4939999999999998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163</v>
      </c>
      <c r="AU142" s="252" t="s">
        <v>88</v>
      </c>
      <c r="AV142" s="14" t="s">
        <v>88</v>
      </c>
      <c r="AW142" s="14" t="s">
        <v>34</v>
      </c>
      <c r="AX142" s="14" t="s">
        <v>86</v>
      </c>
      <c r="AY142" s="252" t="s">
        <v>154</v>
      </c>
    </row>
    <row r="143" s="2" customFormat="1" ht="16.5" customHeight="1">
      <c r="A143" s="38"/>
      <c r="B143" s="39"/>
      <c r="C143" s="264" t="s">
        <v>189</v>
      </c>
      <c r="D143" s="264" t="s">
        <v>258</v>
      </c>
      <c r="E143" s="265" t="s">
        <v>1344</v>
      </c>
      <c r="F143" s="266" t="s">
        <v>1345</v>
      </c>
      <c r="G143" s="267" t="s">
        <v>180</v>
      </c>
      <c r="H143" s="268">
        <v>7.6399999999999997</v>
      </c>
      <c r="I143" s="269"/>
      <c r="J143" s="270">
        <f>ROUND(I143*H143,2)</f>
        <v>0</v>
      </c>
      <c r="K143" s="266" t="s">
        <v>160</v>
      </c>
      <c r="L143" s="271"/>
      <c r="M143" s="272" t="s">
        <v>1</v>
      </c>
      <c r="N143" s="273" t="s">
        <v>43</v>
      </c>
      <c r="O143" s="91"/>
      <c r="P143" s="227">
        <f>O143*H143</f>
        <v>0</v>
      </c>
      <c r="Q143" s="227">
        <v>1</v>
      </c>
      <c r="R143" s="227">
        <f>Q143*H143</f>
        <v>7.6399999999999997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202</v>
      </c>
      <c r="AT143" s="229" t="s">
        <v>258</v>
      </c>
      <c r="AU143" s="229" t="s">
        <v>88</v>
      </c>
      <c r="AY143" s="17" t="s">
        <v>154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161</v>
      </c>
      <c r="BM143" s="229" t="s">
        <v>1346</v>
      </c>
    </row>
    <row r="144" s="14" customFormat="1">
      <c r="A144" s="14"/>
      <c r="B144" s="242"/>
      <c r="C144" s="243"/>
      <c r="D144" s="233" t="s">
        <v>163</v>
      </c>
      <c r="E144" s="243"/>
      <c r="F144" s="245" t="s">
        <v>1347</v>
      </c>
      <c r="G144" s="243"/>
      <c r="H144" s="246">
        <v>7.6399999999999997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163</v>
      </c>
      <c r="AU144" s="252" t="s">
        <v>88</v>
      </c>
      <c r="AV144" s="14" t="s">
        <v>88</v>
      </c>
      <c r="AW144" s="14" t="s">
        <v>4</v>
      </c>
      <c r="AX144" s="14" t="s">
        <v>86</v>
      </c>
      <c r="AY144" s="252" t="s">
        <v>154</v>
      </c>
    </row>
    <row r="145" s="12" customFormat="1" ht="22.8" customHeight="1">
      <c r="A145" s="12"/>
      <c r="B145" s="202"/>
      <c r="C145" s="203"/>
      <c r="D145" s="204" t="s">
        <v>77</v>
      </c>
      <c r="E145" s="216" t="s">
        <v>202</v>
      </c>
      <c r="F145" s="216" t="s">
        <v>1348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0.00016000000000000001</v>
      </c>
      <c r="S145" s="210"/>
      <c r="T145" s="21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86</v>
      </c>
      <c r="AT145" s="214" t="s">
        <v>77</v>
      </c>
      <c r="AU145" s="214" t="s">
        <v>86</v>
      </c>
      <c r="AY145" s="213" t="s">
        <v>154</v>
      </c>
      <c r="BK145" s="215">
        <f>BK146</f>
        <v>0</v>
      </c>
    </row>
    <row r="146" s="2" customFormat="1" ht="24.15" customHeight="1">
      <c r="A146" s="38"/>
      <c r="B146" s="39"/>
      <c r="C146" s="218" t="s">
        <v>202</v>
      </c>
      <c r="D146" s="218" t="s">
        <v>156</v>
      </c>
      <c r="E146" s="219" t="s">
        <v>1349</v>
      </c>
      <c r="F146" s="220" t="s">
        <v>1350</v>
      </c>
      <c r="G146" s="221" t="s">
        <v>387</v>
      </c>
      <c r="H146" s="222">
        <v>16</v>
      </c>
      <c r="I146" s="223"/>
      <c r="J146" s="224">
        <f>ROUND(I146*H146,2)</f>
        <v>0</v>
      </c>
      <c r="K146" s="220" t="s">
        <v>160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1.0000000000000001E-05</v>
      </c>
      <c r="R146" s="227">
        <f>Q146*H146</f>
        <v>0.00016000000000000001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161</v>
      </c>
      <c r="AT146" s="229" t="s">
        <v>156</v>
      </c>
      <c r="AU146" s="229" t="s">
        <v>88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161</v>
      </c>
      <c r="BM146" s="229" t="s">
        <v>1351</v>
      </c>
    </row>
    <row r="147" s="12" customFormat="1" ht="22.8" customHeight="1">
      <c r="A147" s="12"/>
      <c r="B147" s="202"/>
      <c r="C147" s="203"/>
      <c r="D147" s="204" t="s">
        <v>77</v>
      </c>
      <c r="E147" s="216" t="s">
        <v>208</v>
      </c>
      <c r="F147" s="216" t="s">
        <v>557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SUM(P148:P153)</f>
        <v>0</v>
      </c>
      <c r="Q147" s="210"/>
      <c r="R147" s="211">
        <f>SUM(R148:R153)</f>
        <v>0.093511999999999998</v>
      </c>
      <c r="S147" s="210"/>
      <c r="T147" s="212">
        <f>SUM(T148:T153)</f>
        <v>2.0871999999999997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86</v>
      </c>
      <c r="AT147" s="214" t="s">
        <v>77</v>
      </c>
      <c r="AU147" s="214" t="s">
        <v>86</v>
      </c>
      <c r="AY147" s="213" t="s">
        <v>154</v>
      </c>
      <c r="BK147" s="215">
        <f>SUM(BK148:BK153)</f>
        <v>0</v>
      </c>
    </row>
    <row r="148" s="2" customFormat="1" ht="24.15" customHeight="1">
      <c r="A148" s="38"/>
      <c r="B148" s="39"/>
      <c r="C148" s="218" t="s">
        <v>208</v>
      </c>
      <c r="D148" s="218" t="s">
        <v>156</v>
      </c>
      <c r="E148" s="219" t="s">
        <v>1352</v>
      </c>
      <c r="F148" s="220" t="s">
        <v>1353</v>
      </c>
      <c r="G148" s="221" t="s">
        <v>387</v>
      </c>
      <c r="H148" s="222">
        <v>100</v>
      </c>
      <c r="I148" s="223"/>
      <c r="J148" s="224">
        <f>ROUND(I148*H148,2)</f>
        <v>0</v>
      </c>
      <c r="K148" s="220" t="s">
        <v>160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0.017999999999999999</v>
      </c>
      <c r="T148" s="228">
        <f>S148*H148</f>
        <v>1.7999999999999998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156</v>
      </c>
      <c r="AU148" s="229" t="s">
        <v>88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161</v>
      </c>
      <c r="BM148" s="229" t="s">
        <v>1354</v>
      </c>
    </row>
    <row r="149" s="2" customFormat="1" ht="24.15" customHeight="1">
      <c r="A149" s="38"/>
      <c r="B149" s="39"/>
      <c r="C149" s="218" t="s">
        <v>212</v>
      </c>
      <c r="D149" s="218" t="s">
        <v>156</v>
      </c>
      <c r="E149" s="219" t="s">
        <v>1355</v>
      </c>
      <c r="F149" s="220" t="s">
        <v>1356</v>
      </c>
      <c r="G149" s="221" t="s">
        <v>387</v>
      </c>
      <c r="H149" s="222">
        <v>8</v>
      </c>
      <c r="I149" s="223"/>
      <c r="J149" s="224">
        <f>ROUND(I149*H149,2)</f>
        <v>0</v>
      </c>
      <c r="K149" s="220" t="s">
        <v>160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0.001323</v>
      </c>
      <c r="R149" s="227">
        <f>Q149*H149</f>
        <v>0.010584</v>
      </c>
      <c r="S149" s="227">
        <v>0.025000000000000001</v>
      </c>
      <c r="T149" s="228">
        <f>S149*H149</f>
        <v>0.20000000000000001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161</v>
      </c>
      <c r="AT149" s="229" t="s">
        <v>156</v>
      </c>
      <c r="AU149" s="229" t="s">
        <v>88</v>
      </c>
      <c r="AY149" s="17" t="s">
        <v>154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161</v>
      </c>
      <c r="BM149" s="229" t="s">
        <v>1357</v>
      </c>
    </row>
    <row r="150" s="14" customFormat="1">
      <c r="A150" s="14"/>
      <c r="B150" s="242"/>
      <c r="C150" s="243"/>
      <c r="D150" s="233" t="s">
        <v>163</v>
      </c>
      <c r="E150" s="244" t="s">
        <v>1</v>
      </c>
      <c r="F150" s="245" t="s">
        <v>1358</v>
      </c>
      <c r="G150" s="243"/>
      <c r="H150" s="246">
        <v>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163</v>
      </c>
      <c r="AU150" s="252" t="s">
        <v>88</v>
      </c>
      <c r="AV150" s="14" t="s">
        <v>88</v>
      </c>
      <c r="AW150" s="14" t="s">
        <v>34</v>
      </c>
      <c r="AX150" s="14" t="s">
        <v>86</v>
      </c>
      <c r="AY150" s="252" t="s">
        <v>154</v>
      </c>
    </row>
    <row r="151" s="2" customFormat="1" ht="24.15" customHeight="1">
      <c r="A151" s="38"/>
      <c r="B151" s="39"/>
      <c r="C151" s="218" t="s">
        <v>218</v>
      </c>
      <c r="D151" s="218" t="s">
        <v>156</v>
      </c>
      <c r="E151" s="219" t="s">
        <v>1359</v>
      </c>
      <c r="F151" s="220" t="s">
        <v>1360</v>
      </c>
      <c r="G151" s="221" t="s">
        <v>387</v>
      </c>
      <c r="H151" s="222">
        <v>1.2</v>
      </c>
      <c r="I151" s="223"/>
      <c r="J151" s="224">
        <f>ROUND(I151*H151,2)</f>
        <v>0</v>
      </c>
      <c r="K151" s="220" t="s">
        <v>160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0.0024399999999999999</v>
      </c>
      <c r="R151" s="227">
        <f>Q151*H151</f>
        <v>0.0029279999999999996</v>
      </c>
      <c r="S151" s="227">
        <v>0.056000000000000001</v>
      </c>
      <c r="T151" s="228">
        <f>S151*H151</f>
        <v>0.067199999999999996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161</v>
      </c>
      <c r="AT151" s="229" t="s">
        <v>156</v>
      </c>
      <c r="AU151" s="229" t="s">
        <v>88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161</v>
      </c>
      <c r="BM151" s="229" t="s">
        <v>1361</v>
      </c>
    </row>
    <row r="152" s="2" customFormat="1" ht="37.8" customHeight="1">
      <c r="A152" s="38"/>
      <c r="B152" s="39"/>
      <c r="C152" s="218" t="s">
        <v>8</v>
      </c>
      <c r="D152" s="218" t="s">
        <v>156</v>
      </c>
      <c r="E152" s="219" t="s">
        <v>1316</v>
      </c>
      <c r="F152" s="220" t="s">
        <v>1362</v>
      </c>
      <c r="G152" s="221" t="s">
        <v>505</v>
      </c>
      <c r="H152" s="222">
        <v>1</v>
      </c>
      <c r="I152" s="223"/>
      <c r="J152" s="224">
        <f>ROUND(I152*H152,2)</f>
        <v>0</v>
      </c>
      <c r="K152" s="220" t="s">
        <v>506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0.080000000000000002</v>
      </c>
      <c r="R152" s="227">
        <f>Q152*H152</f>
        <v>0.080000000000000002</v>
      </c>
      <c r="S152" s="227">
        <v>0.02</v>
      </c>
      <c r="T152" s="228">
        <f>S152*H152</f>
        <v>0.02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1363</v>
      </c>
      <c r="AT152" s="229" t="s">
        <v>156</v>
      </c>
      <c r="AU152" s="229" t="s">
        <v>88</v>
      </c>
      <c r="AY152" s="17" t="s">
        <v>154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1363</v>
      </c>
      <c r="BM152" s="229" t="s">
        <v>1364</v>
      </c>
    </row>
    <row r="153" s="2" customFormat="1" ht="37.8" customHeight="1">
      <c r="A153" s="38"/>
      <c r="B153" s="39"/>
      <c r="C153" s="218" t="s">
        <v>227</v>
      </c>
      <c r="D153" s="218" t="s">
        <v>156</v>
      </c>
      <c r="E153" s="219" t="s">
        <v>1365</v>
      </c>
      <c r="F153" s="220" t="s">
        <v>1366</v>
      </c>
      <c r="G153" s="221" t="s">
        <v>505</v>
      </c>
      <c r="H153" s="222">
        <v>1</v>
      </c>
      <c r="I153" s="223"/>
      <c r="J153" s="224">
        <f>ROUND(I153*H153,2)</f>
        <v>0</v>
      </c>
      <c r="K153" s="220" t="s">
        <v>506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161</v>
      </c>
      <c r="AT153" s="229" t="s">
        <v>156</v>
      </c>
      <c r="AU153" s="229" t="s">
        <v>88</v>
      </c>
      <c r="AY153" s="17" t="s">
        <v>154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161</v>
      </c>
      <c r="BM153" s="229" t="s">
        <v>1367</v>
      </c>
    </row>
    <row r="154" s="12" customFormat="1" ht="22.8" customHeight="1">
      <c r="A154" s="12"/>
      <c r="B154" s="202"/>
      <c r="C154" s="203"/>
      <c r="D154" s="204" t="s">
        <v>77</v>
      </c>
      <c r="E154" s="216" t="s">
        <v>741</v>
      </c>
      <c r="F154" s="216" t="s">
        <v>742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SUM(P155:P160)</f>
        <v>0</v>
      </c>
      <c r="Q154" s="210"/>
      <c r="R154" s="211">
        <f>SUM(R155:R160)</f>
        <v>0</v>
      </c>
      <c r="S154" s="210"/>
      <c r="T154" s="212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86</v>
      </c>
      <c r="AT154" s="214" t="s">
        <v>77</v>
      </c>
      <c r="AU154" s="214" t="s">
        <v>86</v>
      </c>
      <c r="AY154" s="213" t="s">
        <v>154</v>
      </c>
      <c r="BK154" s="215">
        <f>SUM(BK155:BK160)</f>
        <v>0</v>
      </c>
    </row>
    <row r="155" s="2" customFormat="1" ht="24.15" customHeight="1">
      <c r="A155" s="38"/>
      <c r="B155" s="39"/>
      <c r="C155" s="218" t="s">
        <v>232</v>
      </c>
      <c r="D155" s="218" t="s">
        <v>156</v>
      </c>
      <c r="E155" s="219" t="s">
        <v>744</v>
      </c>
      <c r="F155" s="220" t="s">
        <v>745</v>
      </c>
      <c r="G155" s="221" t="s">
        <v>180</v>
      </c>
      <c r="H155" s="222">
        <v>2.0670000000000002</v>
      </c>
      <c r="I155" s="223"/>
      <c r="J155" s="224">
        <f>ROUND(I155*H155,2)</f>
        <v>0</v>
      </c>
      <c r="K155" s="220" t="s">
        <v>160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161</v>
      </c>
      <c r="AT155" s="229" t="s">
        <v>156</v>
      </c>
      <c r="AU155" s="229" t="s">
        <v>88</v>
      </c>
      <c r="AY155" s="17" t="s">
        <v>154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161</v>
      </c>
      <c r="BM155" s="229" t="s">
        <v>1368</v>
      </c>
    </row>
    <row r="156" s="2" customFormat="1" ht="24.15" customHeight="1">
      <c r="A156" s="38"/>
      <c r="B156" s="39"/>
      <c r="C156" s="218" t="s">
        <v>239</v>
      </c>
      <c r="D156" s="218" t="s">
        <v>156</v>
      </c>
      <c r="E156" s="219" t="s">
        <v>748</v>
      </c>
      <c r="F156" s="220" t="s">
        <v>749</v>
      </c>
      <c r="G156" s="221" t="s">
        <v>180</v>
      </c>
      <c r="H156" s="222">
        <v>2.0670000000000002</v>
      </c>
      <c r="I156" s="223"/>
      <c r="J156" s="224">
        <f>ROUND(I156*H156,2)</f>
        <v>0</v>
      </c>
      <c r="K156" s="220" t="s">
        <v>160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161</v>
      </c>
      <c r="AT156" s="229" t="s">
        <v>156</v>
      </c>
      <c r="AU156" s="229" t="s">
        <v>88</v>
      </c>
      <c r="AY156" s="17" t="s">
        <v>154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161</v>
      </c>
      <c r="BM156" s="229" t="s">
        <v>1369</v>
      </c>
    </row>
    <row r="157" s="2" customFormat="1" ht="24.15" customHeight="1">
      <c r="A157" s="38"/>
      <c r="B157" s="39"/>
      <c r="C157" s="218" t="s">
        <v>246</v>
      </c>
      <c r="D157" s="218" t="s">
        <v>156</v>
      </c>
      <c r="E157" s="219" t="s">
        <v>752</v>
      </c>
      <c r="F157" s="220" t="s">
        <v>753</v>
      </c>
      <c r="G157" s="221" t="s">
        <v>180</v>
      </c>
      <c r="H157" s="222">
        <v>82.680000000000007</v>
      </c>
      <c r="I157" s="223"/>
      <c r="J157" s="224">
        <f>ROUND(I157*H157,2)</f>
        <v>0</v>
      </c>
      <c r="K157" s="220" t="s">
        <v>160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161</v>
      </c>
      <c r="AT157" s="229" t="s">
        <v>156</v>
      </c>
      <c r="AU157" s="229" t="s">
        <v>88</v>
      </c>
      <c r="AY157" s="17" t="s">
        <v>154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161</v>
      </c>
      <c r="BM157" s="229" t="s">
        <v>1370</v>
      </c>
    </row>
    <row r="158" s="2" customFormat="1">
      <c r="A158" s="38"/>
      <c r="B158" s="39"/>
      <c r="C158" s="40"/>
      <c r="D158" s="233" t="s">
        <v>755</v>
      </c>
      <c r="E158" s="40"/>
      <c r="F158" s="274" t="s">
        <v>756</v>
      </c>
      <c r="G158" s="40"/>
      <c r="H158" s="40"/>
      <c r="I158" s="275"/>
      <c r="J158" s="40"/>
      <c r="K158" s="40"/>
      <c r="L158" s="44"/>
      <c r="M158" s="276"/>
      <c r="N158" s="27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755</v>
      </c>
      <c r="AU158" s="17" t="s">
        <v>88</v>
      </c>
    </row>
    <row r="159" s="14" customFormat="1">
      <c r="A159" s="14"/>
      <c r="B159" s="242"/>
      <c r="C159" s="243"/>
      <c r="D159" s="233" t="s">
        <v>163</v>
      </c>
      <c r="E159" s="243"/>
      <c r="F159" s="245" t="s">
        <v>1371</v>
      </c>
      <c r="G159" s="243"/>
      <c r="H159" s="246">
        <v>82.680000000000007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163</v>
      </c>
      <c r="AU159" s="252" t="s">
        <v>88</v>
      </c>
      <c r="AV159" s="14" t="s">
        <v>88</v>
      </c>
      <c r="AW159" s="14" t="s">
        <v>4</v>
      </c>
      <c r="AX159" s="14" t="s">
        <v>86</v>
      </c>
      <c r="AY159" s="252" t="s">
        <v>154</v>
      </c>
    </row>
    <row r="160" s="2" customFormat="1" ht="33" customHeight="1">
      <c r="A160" s="38"/>
      <c r="B160" s="39"/>
      <c r="C160" s="218" t="s">
        <v>252</v>
      </c>
      <c r="D160" s="218" t="s">
        <v>156</v>
      </c>
      <c r="E160" s="219" t="s">
        <v>763</v>
      </c>
      <c r="F160" s="220" t="s">
        <v>1372</v>
      </c>
      <c r="G160" s="221" t="s">
        <v>180</v>
      </c>
      <c r="H160" s="222">
        <v>2.0670000000000002</v>
      </c>
      <c r="I160" s="223"/>
      <c r="J160" s="224">
        <f>ROUND(I160*H160,2)</f>
        <v>0</v>
      </c>
      <c r="K160" s="220" t="s">
        <v>160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161</v>
      </c>
      <c r="AT160" s="229" t="s">
        <v>156</v>
      </c>
      <c r="AU160" s="229" t="s">
        <v>88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161</v>
      </c>
      <c r="BM160" s="229" t="s">
        <v>1373</v>
      </c>
    </row>
    <row r="161" s="12" customFormat="1" ht="22.8" customHeight="1">
      <c r="A161" s="12"/>
      <c r="B161" s="202"/>
      <c r="C161" s="203"/>
      <c r="D161" s="204" t="s">
        <v>77</v>
      </c>
      <c r="E161" s="216" t="s">
        <v>770</v>
      </c>
      <c r="F161" s="216" t="s">
        <v>771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P162</f>
        <v>0</v>
      </c>
      <c r="Q161" s="210"/>
      <c r="R161" s="211">
        <f>R162</f>
        <v>0</v>
      </c>
      <c r="S161" s="210"/>
      <c r="T161" s="212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86</v>
      </c>
      <c r="AT161" s="214" t="s">
        <v>77</v>
      </c>
      <c r="AU161" s="214" t="s">
        <v>86</v>
      </c>
      <c r="AY161" s="213" t="s">
        <v>154</v>
      </c>
      <c r="BK161" s="215">
        <f>BK162</f>
        <v>0</v>
      </c>
    </row>
    <row r="162" s="2" customFormat="1" ht="24.15" customHeight="1">
      <c r="A162" s="38"/>
      <c r="B162" s="39"/>
      <c r="C162" s="218" t="s">
        <v>257</v>
      </c>
      <c r="D162" s="218" t="s">
        <v>156</v>
      </c>
      <c r="E162" s="219" t="s">
        <v>1374</v>
      </c>
      <c r="F162" s="220" t="s">
        <v>1375</v>
      </c>
      <c r="G162" s="221" t="s">
        <v>180</v>
      </c>
      <c r="H162" s="222">
        <v>7.6539999999999999</v>
      </c>
      <c r="I162" s="223"/>
      <c r="J162" s="224">
        <f>ROUND(I162*H162,2)</f>
        <v>0</v>
      </c>
      <c r="K162" s="220" t="s">
        <v>160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161</v>
      </c>
      <c r="AT162" s="229" t="s">
        <v>156</v>
      </c>
      <c r="AU162" s="229" t="s">
        <v>88</v>
      </c>
      <c r="AY162" s="17" t="s">
        <v>154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161</v>
      </c>
      <c r="BM162" s="229" t="s">
        <v>1376</v>
      </c>
    </row>
    <row r="163" s="12" customFormat="1" ht="25.92" customHeight="1">
      <c r="A163" s="12"/>
      <c r="B163" s="202"/>
      <c r="C163" s="203"/>
      <c r="D163" s="204" t="s">
        <v>77</v>
      </c>
      <c r="E163" s="205" t="s">
        <v>776</v>
      </c>
      <c r="F163" s="205" t="s">
        <v>777</v>
      </c>
      <c r="G163" s="203"/>
      <c r="H163" s="203"/>
      <c r="I163" s="206"/>
      <c r="J163" s="207">
        <f>BK163</f>
        <v>0</v>
      </c>
      <c r="K163" s="203"/>
      <c r="L163" s="208"/>
      <c r="M163" s="209"/>
      <c r="N163" s="210"/>
      <c r="O163" s="210"/>
      <c r="P163" s="211">
        <f>P164+P181+P201+P203+P213</f>
        <v>0</v>
      </c>
      <c r="Q163" s="210"/>
      <c r="R163" s="211">
        <f>R164+R181+R201+R203+R213</f>
        <v>0.88880471369999992</v>
      </c>
      <c r="S163" s="210"/>
      <c r="T163" s="212">
        <f>T164+T181+T201+T203+T213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88</v>
      </c>
      <c r="AT163" s="214" t="s">
        <v>77</v>
      </c>
      <c r="AU163" s="214" t="s">
        <v>78</v>
      </c>
      <c r="AY163" s="213" t="s">
        <v>154</v>
      </c>
      <c r="BK163" s="215">
        <f>BK164+BK181+BK201+BK203+BK213</f>
        <v>0</v>
      </c>
    </row>
    <row r="164" s="12" customFormat="1" ht="22.8" customHeight="1">
      <c r="A164" s="12"/>
      <c r="B164" s="202"/>
      <c r="C164" s="203"/>
      <c r="D164" s="204" t="s">
        <v>77</v>
      </c>
      <c r="E164" s="216" t="s">
        <v>1377</v>
      </c>
      <c r="F164" s="216" t="s">
        <v>1378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SUM(P165:P180)</f>
        <v>0</v>
      </c>
      <c r="Q164" s="210"/>
      <c r="R164" s="211">
        <f>SUM(R165:R180)</f>
        <v>0.13343200000000002</v>
      </c>
      <c r="S164" s="210"/>
      <c r="T164" s="212">
        <f>SUM(T165:T180)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88</v>
      </c>
      <c r="AT164" s="214" t="s">
        <v>77</v>
      </c>
      <c r="AU164" s="214" t="s">
        <v>86</v>
      </c>
      <c r="AY164" s="213" t="s">
        <v>154</v>
      </c>
      <c r="BK164" s="215">
        <f>SUM(BK165:BK180)</f>
        <v>0</v>
      </c>
    </row>
    <row r="165" s="2" customFormat="1" ht="16.5" customHeight="1">
      <c r="A165" s="38"/>
      <c r="B165" s="39"/>
      <c r="C165" s="218" t="s">
        <v>262</v>
      </c>
      <c r="D165" s="218" t="s">
        <v>156</v>
      </c>
      <c r="E165" s="219" t="s">
        <v>1379</v>
      </c>
      <c r="F165" s="220" t="s">
        <v>1380</v>
      </c>
      <c r="G165" s="221" t="s">
        <v>387</v>
      </c>
      <c r="H165" s="222">
        <v>20</v>
      </c>
      <c r="I165" s="223"/>
      <c r="J165" s="224">
        <f>ROUND(I165*H165,2)</f>
        <v>0</v>
      </c>
      <c r="K165" s="220" t="s">
        <v>160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0.00076090000000000001</v>
      </c>
      <c r="R165" s="227">
        <f>Q165*H165</f>
        <v>0.015218000000000001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246</v>
      </c>
      <c r="AT165" s="229" t="s">
        <v>156</v>
      </c>
      <c r="AU165" s="229" t="s">
        <v>88</v>
      </c>
      <c r="AY165" s="17" t="s">
        <v>154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246</v>
      </c>
      <c r="BM165" s="229" t="s">
        <v>1381</v>
      </c>
    </row>
    <row r="166" s="2" customFormat="1" ht="16.5" customHeight="1">
      <c r="A166" s="38"/>
      <c r="B166" s="39"/>
      <c r="C166" s="218" t="s">
        <v>266</v>
      </c>
      <c r="D166" s="218" t="s">
        <v>156</v>
      </c>
      <c r="E166" s="219" t="s">
        <v>1382</v>
      </c>
      <c r="F166" s="220" t="s">
        <v>1383</v>
      </c>
      <c r="G166" s="221" t="s">
        <v>387</v>
      </c>
      <c r="H166" s="222">
        <v>30</v>
      </c>
      <c r="I166" s="223"/>
      <c r="J166" s="224">
        <f>ROUND(I166*H166,2)</f>
        <v>0</v>
      </c>
      <c r="K166" s="220" t="s">
        <v>160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0.0013652</v>
      </c>
      <c r="R166" s="227">
        <f>Q166*H166</f>
        <v>0.040955999999999999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246</v>
      </c>
      <c r="AT166" s="229" t="s">
        <v>156</v>
      </c>
      <c r="AU166" s="229" t="s">
        <v>88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246</v>
      </c>
      <c r="BM166" s="229" t="s">
        <v>1384</v>
      </c>
    </row>
    <row r="167" s="2" customFormat="1" ht="16.5" customHeight="1">
      <c r="A167" s="38"/>
      <c r="B167" s="39"/>
      <c r="C167" s="218" t="s">
        <v>7</v>
      </c>
      <c r="D167" s="218" t="s">
        <v>156</v>
      </c>
      <c r="E167" s="219" t="s">
        <v>1385</v>
      </c>
      <c r="F167" s="220" t="s">
        <v>1386</v>
      </c>
      <c r="G167" s="221" t="s">
        <v>387</v>
      </c>
      <c r="H167" s="222">
        <v>20</v>
      </c>
      <c r="I167" s="223"/>
      <c r="J167" s="224">
        <f>ROUND(I167*H167,2)</f>
        <v>0</v>
      </c>
      <c r="K167" s="220" t="s">
        <v>160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0.0014095</v>
      </c>
      <c r="R167" s="227">
        <f>Q167*H167</f>
        <v>0.02819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246</v>
      </c>
      <c r="AT167" s="229" t="s">
        <v>156</v>
      </c>
      <c r="AU167" s="229" t="s">
        <v>88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246</v>
      </c>
      <c r="BM167" s="229" t="s">
        <v>1387</v>
      </c>
    </row>
    <row r="168" s="2" customFormat="1" ht="21.75" customHeight="1">
      <c r="A168" s="38"/>
      <c r="B168" s="39"/>
      <c r="C168" s="218" t="s">
        <v>273</v>
      </c>
      <c r="D168" s="218" t="s">
        <v>156</v>
      </c>
      <c r="E168" s="219" t="s">
        <v>1388</v>
      </c>
      <c r="F168" s="220" t="s">
        <v>1389</v>
      </c>
      <c r="G168" s="221" t="s">
        <v>387</v>
      </c>
      <c r="H168" s="222">
        <v>25</v>
      </c>
      <c r="I168" s="223"/>
      <c r="J168" s="224">
        <f>ROUND(I168*H168,2)</f>
        <v>0</v>
      </c>
      <c r="K168" s="220" t="s">
        <v>160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0.00043110000000000002</v>
      </c>
      <c r="R168" s="227">
        <f>Q168*H168</f>
        <v>0.010777500000000001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246</v>
      </c>
      <c r="AT168" s="229" t="s">
        <v>156</v>
      </c>
      <c r="AU168" s="229" t="s">
        <v>88</v>
      </c>
      <c r="AY168" s="17" t="s">
        <v>154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246</v>
      </c>
      <c r="BM168" s="229" t="s">
        <v>1390</v>
      </c>
    </row>
    <row r="169" s="2" customFormat="1" ht="21.75" customHeight="1">
      <c r="A169" s="38"/>
      <c r="B169" s="39"/>
      <c r="C169" s="218" t="s">
        <v>277</v>
      </c>
      <c r="D169" s="218" t="s">
        <v>156</v>
      </c>
      <c r="E169" s="219" t="s">
        <v>1391</v>
      </c>
      <c r="F169" s="220" t="s">
        <v>1392</v>
      </c>
      <c r="G169" s="221" t="s">
        <v>387</v>
      </c>
      <c r="H169" s="222">
        <v>25</v>
      </c>
      <c r="I169" s="223"/>
      <c r="J169" s="224">
        <f>ROUND(I169*H169,2)</f>
        <v>0</v>
      </c>
      <c r="K169" s="220" t="s">
        <v>160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0.00049569999999999996</v>
      </c>
      <c r="R169" s="227">
        <f>Q169*H169</f>
        <v>0.012392499999999999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246</v>
      </c>
      <c r="AT169" s="229" t="s">
        <v>156</v>
      </c>
      <c r="AU169" s="229" t="s">
        <v>88</v>
      </c>
      <c r="AY169" s="17" t="s">
        <v>154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246</v>
      </c>
      <c r="BM169" s="229" t="s">
        <v>1393</v>
      </c>
    </row>
    <row r="170" s="2" customFormat="1" ht="21.75" customHeight="1">
      <c r="A170" s="38"/>
      <c r="B170" s="39"/>
      <c r="C170" s="218" t="s">
        <v>281</v>
      </c>
      <c r="D170" s="218" t="s">
        <v>156</v>
      </c>
      <c r="E170" s="219" t="s">
        <v>1394</v>
      </c>
      <c r="F170" s="220" t="s">
        <v>1395</v>
      </c>
      <c r="G170" s="221" t="s">
        <v>387</v>
      </c>
      <c r="H170" s="222">
        <v>15</v>
      </c>
      <c r="I170" s="223"/>
      <c r="J170" s="224">
        <f>ROUND(I170*H170,2)</f>
        <v>0</v>
      </c>
      <c r="K170" s="220" t="s">
        <v>160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0.00075719999999999997</v>
      </c>
      <c r="R170" s="227">
        <f>Q170*H170</f>
        <v>0.011358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246</v>
      </c>
      <c r="AT170" s="229" t="s">
        <v>156</v>
      </c>
      <c r="AU170" s="229" t="s">
        <v>88</v>
      </c>
      <c r="AY170" s="17" t="s">
        <v>154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246</v>
      </c>
      <c r="BM170" s="229" t="s">
        <v>1396</v>
      </c>
    </row>
    <row r="171" s="2" customFormat="1" ht="16.5" customHeight="1">
      <c r="A171" s="38"/>
      <c r="B171" s="39"/>
      <c r="C171" s="218" t="s">
        <v>293</v>
      </c>
      <c r="D171" s="218" t="s">
        <v>156</v>
      </c>
      <c r="E171" s="219" t="s">
        <v>1397</v>
      </c>
      <c r="F171" s="220" t="s">
        <v>1398</v>
      </c>
      <c r="G171" s="221" t="s">
        <v>255</v>
      </c>
      <c r="H171" s="222">
        <v>11</v>
      </c>
      <c r="I171" s="223"/>
      <c r="J171" s="224">
        <f>ROUND(I171*H171,2)</f>
        <v>0</v>
      </c>
      <c r="K171" s="220" t="s">
        <v>160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246</v>
      </c>
      <c r="AT171" s="229" t="s">
        <v>156</v>
      </c>
      <c r="AU171" s="229" t="s">
        <v>88</v>
      </c>
      <c r="AY171" s="17" t="s">
        <v>154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246</v>
      </c>
      <c r="BM171" s="229" t="s">
        <v>1399</v>
      </c>
    </row>
    <row r="172" s="2" customFormat="1" ht="16.5" customHeight="1">
      <c r="A172" s="38"/>
      <c r="B172" s="39"/>
      <c r="C172" s="218" t="s">
        <v>298</v>
      </c>
      <c r="D172" s="218" t="s">
        <v>156</v>
      </c>
      <c r="E172" s="219" t="s">
        <v>1400</v>
      </c>
      <c r="F172" s="220" t="s">
        <v>1401</v>
      </c>
      <c r="G172" s="221" t="s">
        <v>255</v>
      </c>
      <c r="H172" s="222">
        <v>1</v>
      </c>
      <c r="I172" s="223"/>
      <c r="J172" s="224">
        <f>ROUND(I172*H172,2)</f>
        <v>0</v>
      </c>
      <c r="K172" s="220" t="s">
        <v>506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0.0010100000000000001</v>
      </c>
      <c r="R172" s="227">
        <f>Q172*H172</f>
        <v>0.0010100000000000001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246</v>
      </c>
      <c r="AT172" s="229" t="s">
        <v>156</v>
      </c>
      <c r="AU172" s="229" t="s">
        <v>88</v>
      </c>
      <c r="AY172" s="17" t="s">
        <v>154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246</v>
      </c>
      <c r="BM172" s="229" t="s">
        <v>1402</v>
      </c>
    </row>
    <row r="173" s="2" customFormat="1" ht="16.5" customHeight="1">
      <c r="A173" s="38"/>
      <c r="B173" s="39"/>
      <c r="C173" s="218" t="s">
        <v>311</v>
      </c>
      <c r="D173" s="218" t="s">
        <v>156</v>
      </c>
      <c r="E173" s="219" t="s">
        <v>1403</v>
      </c>
      <c r="F173" s="220" t="s">
        <v>1404</v>
      </c>
      <c r="G173" s="221" t="s">
        <v>255</v>
      </c>
      <c r="H173" s="222">
        <v>3</v>
      </c>
      <c r="I173" s="223"/>
      <c r="J173" s="224">
        <f>ROUND(I173*H173,2)</f>
        <v>0</v>
      </c>
      <c r="K173" s="220" t="s">
        <v>506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0.0010100000000000001</v>
      </c>
      <c r="R173" s="227">
        <f>Q173*H173</f>
        <v>0.0030300000000000001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246</v>
      </c>
      <c r="AT173" s="229" t="s">
        <v>156</v>
      </c>
      <c r="AU173" s="229" t="s">
        <v>88</v>
      </c>
      <c r="AY173" s="17" t="s">
        <v>154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246</v>
      </c>
      <c r="BM173" s="229" t="s">
        <v>1405</v>
      </c>
    </row>
    <row r="174" s="2" customFormat="1" ht="33" customHeight="1">
      <c r="A174" s="38"/>
      <c r="B174" s="39"/>
      <c r="C174" s="218" t="s">
        <v>317</v>
      </c>
      <c r="D174" s="218" t="s">
        <v>156</v>
      </c>
      <c r="E174" s="219" t="s">
        <v>1406</v>
      </c>
      <c r="F174" s="220" t="s">
        <v>1407</v>
      </c>
      <c r="G174" s="221" t="s">
        <v>255</v>
      </c>
      <c r="H174" s="222">
        <v>4</v>
      </c>
      <c r="I174" s="223"/>
      <c r="J174" s="224">
        <f>ROUND(I174*H174,2)</f>
        <v>0</v>
      </c>
      <c r="K174" s="220" t="s">
        <v>506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0.00148</v>
      </c>
      <c r="R174" s="227">
        <f>Q174*H174</f>
        <v>0.0059199999999999999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246</v>
      </c>
      <c r="AT174" s="229" t="s">
        <v>156</v>
      </c>
      <c r="AU174" s="229" t="s">
        <v>88</v>
      </c>
      <c r="AY174" s="17" t="s">
        <v>154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246</v>
      </c>
      <c r="BM174" s="229" t="s">
        <v>1408</v>
      </c>
    </row>
    <row r="175" s="2" customFormat="1" ht="44.25" customHeight="1">
      <c r="A175" s="38"/>
      <c r="B175" s="39"/>
      <c r="C175" s="218" t="s">
        <v>322</v>
      </c>
      <c r="D175" s="218" t="s">
        <v>156</v>
      </c>
      <c r="E175" s="219" t="s">
        <v>1409</v>
      </c>
      <c r="F175" s="220" t="s">
        <v>1410</v>
      </c>
      <c r="G175" s="221" t="s">
        <v>255</v>
      </c>
      <c r="H175" s="222">
        <v>1</v>
      </c>
      <c r="I175" s="223"/>
      <c r="J175" s="224">
        <f>ROUND(I175*H175,2)</f>
        <v>0</v>
      </c>
      <c r="K175" s="220" t="s">
        <v>506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0.00148</v>
      </c>
      <c r="R175" s="227">
        <f>Q175*H175</f>
        <v>0.00148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246</v>
      </c>
      <c r="AT175" s="229" t="s">
        <v>156</v>
      </c>
      <c r="AU175" s="229" t="s">
        <v>88</v>
      </c>
      <c r="AY175" s="17" t="s">
        <v>154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246</v>
      </c>
      <c r="BM175" s="229" t="s">
        <v>1411</v>
      </c>
    </row>
    <row r="176" s="2" customFormat="1" ht="44.25" customHeight="1">
      <c r="A176" s="38"/>
      <c r="B176" s="39"/>
      <c r="C176" s="218" t="s">
        <v>327</v>
      </c>
      <c r="D176" s="218" t="s">
        <v>156</v>
      </c>
      <c r="E176" s="219" t="s">
        <v>1412</v>
      </c>
      <c r="F176" s="220" t="s">
        <v>1413</v>
      </c>
      <c r="G176" s="221" t="s">
        <v>255</v>
      </c>
      <c r="H176" s="222">
        <v>1</v>
      </c>
      <c r="I176" s="223"/>
      <c r="J176" s="224">
        <f>ROUND(I176*H176,2)</f>
        <v>0</v>
      </c>
      <c r="K176" s="220" t="s">
        <v>506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0.00148</v>
      </c>
      <c r="R176" s="227">
        <f>Q176*H176</f>
        <v>0.00148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246</v>
      </c>
      <c r="AT176" s="229" t="s">
        <v>156</v>
      </c>
      <c r="AU176" s="229" t="s">
        <v>88</v>
      </c>
      <c r="AY176" s="17" t="s">
        <v>154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246</v>
      </c>
      <c r="BM176" s="229" t="s">
        <v>1414</v>
      </c>
    </row>
    <row r="177" s="2" customFormat="1" ht="44.25" customHeight="1">
      <c r="A177" s="38"/>
      <c r="B177" s="39"/>
      <c r="C177" s="218" t="s">
        <v>332</v>
      </c>
      <c r="D177" s="218" t="s">
        <v>156</v>
      </c>
      <c r="E177" s="219" t="s">
        <v>1415</v>
      </c>
      <c r="F177" s="220" t="s">
        <v>1416</v>
      </c>
      <c r="G177" s="221" t="s">
        <v>255</v>
      </c>
      <c r="H177" s="222">
        <v>1</v>
      </c>
      <c r="I177" s="223"/>
      <c r="J177" s="224">
        <f>ROUND(I177*H177,2)</f>
        <v>0</v>
      </c>
      <c r="K177" s="220" t="s">
        <v>506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0.00148</v>
      </c>
      <c r="R177" s="227">
        <f>Q177*H177</f>
        <v>0.00148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246</v>
      </c>
      <c r="AT177" s="229" t="s">
        <v>156</v>
      </c>
      <c r="AU177" s="229" t="s">
        <v>88</v>
      </c>
      <c r="AY177" s="17" t="s">
        <v>154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246</v>
      </c>
      <c r="BM177" s="229" t="s">
        <v>1417</v>
      </c>
    </row>
    <row r="178" s="2" customFormat="1" ht="24.15" customHeight="1">
      <c r="A178" s="38"/>
      <c r="B178" s="39"/>
      <c r="C178" s="218" t="s">
        <v>338</v>
      </c>
      <c r="D178" s="218" t="s">
        <v>156</v>
      </c>
      <c r="E178" s="219" t="s">
        <v>1418</v>
      </c>
      <c r="F178" s="220" t="s">
        <v>1419</v>
      </c>
      <c r="G178" s="221" t="s">
        <v>255</v>
      </c>
      <c r="H178" s="222">
        <v>2</v>
      </c>
      <c r="I178" s="223"/>
      <c r="J178" s="224">
        <f>ROUND(I178*H178,2)</f>
        <v>0</v>
      </c>
      <c r="K178" s="220" t="s">
        <v>160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6.9999999999999994E-05</v>
      </c>
      <c r="R178" s="227">
        <f>Q178*H178</f>
        <v>0.00013999999999999999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246</v>
      </c>
      <c r="AT178" s="229" t="s">
        <v>156</v>
      </c>
      <c r="AU178" s="229" t="s">
        <v>88</v>
      </c>
      <c r="AY178" s="17" t="s">
        <v>154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246</v>
      </c>
      <c r="BM178" s="229" t="s">
        <v>1420</v>
      </c>
    </row>
    <row r="179" s="2" customFormat="1" ht="21.75" customHeight="1">
      <c r="A179" s="38"/>
      <c r="B179" s="39"/>
      <c r="C179" s="218" t="s">
        <v>343</v>
      </c>
      <c r="D179" s="218" t="s">
        <v>156</v>
      </c>
      <c r="E179" s="219" t="s">
        <v>1421</v>
      </c>
      <c r="F179" s="220" t="s">
        <v>1422</v>
      </c>
      <c r="G179" s="221" t="s">
        <v>387</v>
      </c>
      <c r="H179" s="222">
        <v>115</v>
      </c>
      <c r="I179" s="223"/>
      <c r="J179" s="224">
        <f>ROUND(I179*H179,2)</f>
        <v>0</v>
      </c>
      <c r="K179" s="220" t="s">
        <v>160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246</v>
      </c>
      <c r="AT179" s="229" t="s">
        <v>156</v>
      </c>
      <c r="AU179" s="229" t="s">
        <v>88</v>
      </c>
      <c r="AY179" s="17" t="s">
        <v>154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246</v>
      </c>
      <c r="BM179" s="229" t="s">
        <v>1423</v>
      </c>
    </row>
    <row r="180" s="2" customFormat="1" ht="24.15" customHeight="1">
      <c r="A180" s="38"/>
      <c r="B180" s="39"/>
      <c r="C180" s="218" t="s">
        <v>347</v>
      </c>
      <c r="D180" s="218" t="s">
        <v>156</v>
      </c>
      <c r="E180" s="219" t="s">
        <v>1424</v>
      </c>
      <c r="F180" s="220" t="s">
        <v>1425</v>
      </c>
      <c r="G180" s="221" t="s">
        <v>180</v>
      </c>
      <c r="H180" s="222">
        <v>0.13300000000000001</v>
      </c>
      <c r="I180" s="223"/>
      <c r="J180" s="224">
        <f>ROUND(I180*H180,2)</f>
        <v>0</v>
      </c>
      <c r="K180" s="220" t="s">
        <v>160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246</v>
      </c>
      <c r="AT180" s="229" t="s">
        <v>156</v>
      </c>
      <c r="AU180" s="229" t="s">
        <v>88</v>
      </c>
      <c r="AY180" s="17" t="s">
        <v>154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246</v>
      </c>
      <c r="BM180" s="229" t="s">
        <v>1426</v>
      </c>
    </row>
    <row r="181" s="12" customFormat="1" ht="22.8" customHeight="1">
      <c r="A181" s="12"/>
      <c r="B181" s="202"/>
      <c r="C181" s="203"/>
      <c r="D181" s="204" t="s">
        <v>77</v>
      </c>
      <c r="E181" s="216" t="s">
        <v>1427</v>
      </c>
      <c r="F181" s="216" t="s">
        <v>1428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SUM(P182:P200)</f>
        <v>0</v>
      </c>
      <c r="Q181" s="210"/>
      <c r="R181" s="211">
        <f>SUM(R182:R200)</f>
        <v>0.51646970309999995</v>
      </c>
      <c r="S181" s="210"/>
      <c r="T181" s="212">
        <f>SUM(T182:T200)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88</v>
      </c>
      <c r="AT181" s="214" t="s">
        <v>77</v>
      </c>
      <c r="AU181" s="214" t="s">
        <v>86</v>
      </c>
      <c r="AY181" s="213" t="s">
        <v>154</v>
      </c>
      <c r="BK181" s="215">
        <f>SUM(BK182:BK200)</f>
        <v>0</v>
      </c>
    </row>
    <row r="182" s="2" customFormat="1" ht="37.8" customHeight="1">
      <c r="A182" s="38"/>
      <c r="B182" s="39"/>
      <c r="C182" s="218" t="s">
        <v>351</v>
      </c>
      <c r="D182" s="218" t="s">
        <v>156</v>
      </c>
      <c r="E182" s="219" t="s">
        <v>1429</v>
      </c>
      <c r="F182" s="220" t="s">
        <v>1430</v>
      </c>
      <c r="G182" s="221" t="s">
        <v>387</v>
      </c>
      <c r="H182" s="222">
        <v>7</v>
      </c>
      <c r="I182" s="223"/>
      <c r="J182" s="224">
        <f>ROUND(I182*H182,2)</f>
        <v>0</v>
      </c>
      <c r="K182" s="220" t="s">
        <v>160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0.0012999999999999999</v>
      </c>
      <c r="R182" s="227">
        <f>Q182*H182</f>
        <v>0.0091000000000000004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246</v>
      </c>
      <c r="AT182" s="229" t="s">
        <v>156</v>
      </c>
      <c r="AU182" s="229" t="s">
        <v>88</v>
      </c>
      <c r="AY182" s="17" t="s">
        <v>154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246</v>
      </c>
      <c r="BM182" s="229" t="s">
        <v>1431</v>
      </c>
    </row>
    <row r="183" s="2" customFormat="1" ht="24.15" customHeight="1">
      <c r="A183" s="38"/>
      <c r="B183" s="39"/>
      <c r="C183" s="218" t="s">
        <v>356</v>
      </c>
      <c r="D183" s="218" t="s">
        <v>156</v>
      </c>
      <c r="E183" s="219" t="s">
        <v>1432</v>
      </c>
      <c r="F183" s="220" t="s">
        <v>1433</v>
      </c>
      <c r="G183" s="221" t="s">
        <v>387</v>
      </c>
      <c r="H183" s="222">
        <v>100</v>
      </c>
      <c r="I183" s="223"/>
      <c r="J183" s="224">
        <f>ROUND(I183*H183,2)</f>
        <v>0</v>
      </c>
      <c r="K183" s="220" t="s">
        <v>160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0.00086032199999999995</v>
      </c>
      <c r="R183" s="227">
        <f>Q183*H183</f>
        <v>0.086032199999999989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246</v>
      </c>
      <c r="AT183" s="229" t="s">
        <v>156</v>
      </c>
      <c r="AU183" s="229" t="s">
        <v>88</v>
      </c>
      <c r="AY183" s="17" t="s">
        <v>154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246</v>
      </c>
      <c r="BM183" s="229" t="s">
        <v>1434</v>
      </c>
    </row>
    <row r="184" s="2" customFormat="1" ht="24.15" customHeight="1">
      <c r="A184" s="38"/>
      <c r="B184" s="39"/>
      <c r="C184" s="218" t="s">
        <v>360</v>
      </c>
      <c r="D184" s="218" t="s">
        <v>156</v>
      </c>
      <c r="E184" s="219" t="s">
        <v>1435</v>
      </c>
      <c r="F184" s="220" t="s">
        <v>1436</v>
      </c>
      <c r="G184" s="221" t="s">
        <v>387</v>
      </c>
      <c r="H184" s="222">
        <v>20</v>
      </c>
      <c r="I184" s="223"/>
      <c r="J184" s="224">
        <f>ROUND(I184*H184,2)</f>
        <v>0</v>
      </c>
      <c r="K184" s="220" t="s">
        <v>160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0.00130138</v>
      </c>
      <c r="R184" s="227">
        <f>Q184*H184</f>
        <v>0.026027599999999998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246</v>
      </c>
      <c r="AT184" s="229" t="s">
        <v>156</v>
      </c>
      <c r="AU184" s="229" t="s">
        <v>88</v>
      </c>
      <c r="AY184" s="17" t="s">
        <v>154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246</v>
      </c>
      <c r="BM184" s="229" t="s">
        <v>1437</v>
      </c>
    </row>
    <row r="185" s="2" customFormat="1" ht="24.15" customHeight="1">
      <c r="A185" s="38"/>
      <c r="B185" s="39"/>
      <c r="C185" s="218" t="s">
        <v>364</v>
      </c>
      <c r="D185" s="218" t="s">
        <v>156</v>
      </c>
      <c r="E185" s="219" t="s">
        <v>1438</v>
      </c>
      <c r="F185" s="220" t="s">
        <v>1439</v>
      </c>
      <c r="G185" s="221" t="s">
        <v>387</v>
      </c>
      <c r="H185" s="222">
        <v>12</v>
      </c>
      <c r="I185" s="223"/>
      <c r="J185" s="224">
        <f>ROUND(I185*H185,2)</f>
        <v>0</v>
      </c>
      <c r="K185" s="220" t="s">
        <v>160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0.001451508</v>
      </c>
      <c r="R185" s="227">
        <f>Q185*H185</f>
        <v>0.017418096000000001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246</v>
      </c>
      <c r="AT185" s="229" t="s">
        <v>156</v>
      </c>
      <c r="AU185" s="229" t="s">
        <v>88</v>
      </c>
      <c r="AY185" s="17" t="s">
        <v>154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246</v>
      </c>
      <c r="BM185" s="229" t="s">
        <v>1440</v>
      </c>
    </row>
    <row r="186" s="2" customFormat="1" ht="24.15" customHeight="1">
      <c r="A186" s="38"/>
      <c r="B186" s="39"/>
      <c r="C186" s="218" t="s">
        <v>371</v>
      </c>
      <c r="D186" s="218" t="s">
        <v>156</v>
      </c>
      <c r="E186" s="219" t="s">
        <v>1441</v>
      </c>
      <c r="F186" s="220" t="s">
        <v>1442</v>
      </c>
      <c r="G186" s="221" t="s">
        <v>387</v>
      </c>
      <c r="H186" s="222">
        <v>40</v>
      </c>
      <c r="I186" s="223"/>
      <c r="J186" s="224">
        <f>ROUND(I186*H186,2)</f>
        <v>0</v>
      </c>
      <c r="K186" s="220" t="s">
        <v>160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0.0026741540000000002</v>
      </c>
      <c r="R186" s="227">
        <f>Q186*H186</f>
        <v>0.10696616000000001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246</v>
      </c>
      <c r="AT186" s="229" t="s">
        <v>156</v>
      </c>
      <c r="AU186" s="229" t="s">
        <v>88</v>
      </c>
      <c r="AY186" s="17" t="s">
        <v>154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246</v>
      </c>
      <c r="BM186" s="229" t="s">
        <v>1443</v>
      </c>
    </row>
    <row r="187" s="2" customFormat="1" ht="24.15" customHeight="1">
      <c r="A187" s="38"/>
      <c r="B187" s="39"/>
      <c r="C187" s="218" t="s">
        <v>375</v>
      </c>
      <c r="D187" s="218" t="s">
        <v>156</v>
      </c>
      <c r="E187" s="219" t="s">
        <v>1444</v>
      </c>
      <c r="F187" s="220" t="s">
        <v>1445</v>
      </c>
      <c r="G187" s="221" t="s">
        <v>387</v>
      </c>
      <c r="H187" s="222">
        <v>40</v>
      </c>
      <c r="I187" s="223"/>
      <c r="J187" s="224">
        <f>ROUND(I187*H187,2)</f>
        <v>0</v>
      </c>
      <c r="K187" s="220" t="s">
        <v>160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0.00364</v>
      </c>
      <c r="R187" s="227">
        <f>Q187*H187</f>
        <v>0.14560000000000001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246</v>
      </c>
      <c r="AT187" s="229" t="s">
        <v>156</v>
      </c>
      <c r="AU187" s="229" t="s">
        <v>88</v>
      </c>
      <c r="AY187" s="17" t="s">
        <v>154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246</v>
      </c>
      <c r="BM187" s="229" t="s">
        <v>1446</v>
      </c>
    </row>
    <row r="188" s="2" customFormat="1" ht="24.15" customHeight="1">
      <c r="A188" s="38"/>
      <c r="B188" s="39"/>
      <c r="C188" s="218" t="s">
        <v>380</v>
      </c>
      <c r="D188" s="218" t="s">
        <v>156</v>
      </c>
      <c r="E188" s="219" t="s">
        <v>1447</v>
      </c>
      <c r="F188" s="220" t="s">
        <v>1448</v>
      </c>
      <c r="G188" s="221" t="s">
        <v>387</v>
      </c>
      <c r="H188" s="222">
        <v>5</v>
      </c>
      <c r="I188" s="223"/>
      <c r="J188" s="224">
        <f>ROUND(I188*H188,2)</f>
        <v>0</v>
      </c>
      <c r="K188" s="220" t="s">
        <v>160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0.0060600000000000003</v>
      </c>
      <c r="R188" s="227">
        <f>Q188*H188</f>
        <v>0.030300000000000001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246</v>
      </c>
      <c r="AT188" s="229" t="s">
        <v>156</v>
      </c>
      <c r="AU188" s="229" t="s">
        <v>88</v>
      </c>
      <c r="AY188" s="17" t="s">
        <v>154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246</v>
      </c>
      <c r="BM188" s="229" t="s">
        <v>1449</v>
      </c>
    </row>
    <row r="189" s="2" customFormat="1" ht="37.8" customHeight="1">
      <c r="A189" s="38"/>
      <c r="B189" s="39"/>
      <c r="C189" s="218" t="s">
        <v>384</v>
      </c>
      <c r="D189" s="218" t="s">
        <v>156</v>
      </c>
      <c r="E189" s="219" t="s">
        <v>1450</v>
      </c>
      <c r="F189" s="220" t="s">
        <v>1451</v>
      </c>
      <c r="G189" s="221" t="s">
        <v>387</v>
      </c>
      <c r="H189" s="222">
        <v>90</v>
      </c>
      <c r="I189" s="223"/>
      <c r="J189" s="224">
        <f>ROUND(I189*H189,2)</f>
        <v>0</v>
      </c>
      <c r="K189" s="220" t="s">
        <v>160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0.00011136</v>
      </c>
      <c r="R189" s="227">
        <f>Q189*H189</f>
        <v>0.010022400000000001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246</v>
      </c>
      <c r="AT189" s="229" t="s">
        <v>156</v>
      </c>
      <c r="AU189" s="229" t="s">
        <v>88</v>
      </c>
      <c r="AY189" s="17" t="s">
        <v>154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246</v>
      </c>
      <c r="BM189" s="229" t="s">
        <v>1452</v>
      </c>
    </row>
    <row r="190" s="2" customFormat="1" ht="37.8" customHeight="1">
      <c r="A190" s="38"/>
      <c r="B190" s="39"/>
      <c r="C190" s="218" t="s">
        <v>391</v>
      </c>
      <c r="D190" s="218" t="s">
        <v>156</v>
      </c>
      <c r="E190" s="219" t="s">
        <v>1453</v>
      </c>
      <c r="F190" s="220" t="s">
        <v>1454</v>
      </c>
      <c r="G190" s="221" t="s">
        <v>387</v>
      </c>
      <c r="H190" s="222">
        <v>72</v>
      </c>
      <c r="I190" s="223"/>
      <c r="J190" s="224">
        <f>ROUND(I190*H190,2)</f>
        <v>0</v>
      </c>
      <c r="K190" s="220" t="s">
        <v>160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0.00024078000000000001</v>
      </c>
      <c r="R190" s="227">
        <f>Q190*H190</f>
        <v>0.01733616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246</v>
      </c>
      <c r="AT190" s="229" t="s">
        <v>156</v>
      </c>
      <c r="AU190" s="229" t="s">
        <v>88</v>
      </c>
      <c r="AY190" s="17" t="s">
        <v>154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246</v>
      </c>
      <c r="BM190" s="229" t="s">
        <v>1455</v>
      </c>
    </row>
    <row r="191" s="2" customFormat="1" ht="37.8" customHeight="1">
      <c r="A191" s="38"/>
      <c r="B191" s="39"/>
      <c r="C191" s="218" t="s">
        <v>411</v>
      </c>
      <c r="D191" s="218" t="s">
        <v>156</v>
      </c>
      <c r="E191" s="219" t="s">
        <v>1456</v>
      </c>
      <c r="F191" s="220" t="s">
        <v>1457</v>
      </c>
      <c r="G191" s="221" t="s">
        <v>387</v>
      </c>
      <c r="H191" s="222">
        <v>45</v>
      </c>
      <c r="I191" s="223"/>
      <c r="J191" s="224">
        <f>ROUND(I191*H191,2)</f>
        <v>0</v>
      </c>
      <c r="K191" s="220" t="s">
        <v>160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0.00027327999999999999</v>
      </c>
      <c r="R191" s="227">
        <f>Q191*H191</f>
        <v>0.012297599999999999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246</v>
      </c>
      <c r="AT191" s="229" t="s">
        <v>156</v>
      </c>
      <c r="AU191" s="229" t="s">
        <v>88</v>
      </c>
      <c r="AY191" s="17" t="s">
        <v>154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246</v>
      </c>
      <c r="BM191" s="229" t="s">
        <v>1458</v>
      </c>
    </row>
    <row r="192" s="2" customFormat="1" ht="21.75" customHeight="1">
      <c r="A192" s="38"/>
      <c r="B192" s="39"/>
      <c r="C192" s="218" t="s">
        <v>415</v>
      </c>
      <c r="D192" s="218" t="s">
        <v>156</v>
      </c>
      <c r="E192" s="219" t="s">
        <v>1459</v>
      </c>
      <c r="F192" s="220" t="s">
        <v>1460</v>
      </c>
      <c r="G192" s="221" t="s">
        <v>255</v>
      </c>
      <c r="H192" s="222">
        <v>3</v>
      </c>
      <c r="I192" s="223"/>
      <c r="J192" s="224">
        <f>ROUND(I192*H192,2)</f>
        <v>0</v>
      </c>
      <c r="K192" s="220" t="s">
        <v>160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0.00021557</v>
      </c>
      <c r="R192" s="227">
        <f>Q192*H192</f>
        <v>0.00064670999999999999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246</v>
      </c>
      <c r="AT192" s="229" t="s">
        <v>156</v>
      </c>
      <c r="AU192" s="229" t="s">
        <v>88</v>
      </c>
      <c r="AY192" s="17" t="s">
        <v>154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246</v>
      </c>
      <c r="BM192" s="229" t="s">
        <v>1461</v>
      </c>
    </row>
    <row r="193" s="2" customFormat="1" ht="21.75" customHeight="1">
      <c r="A193" s="38"/>
      <c r="B193" s="39"/>
      <c r="C193" s="218" t="s">
        <v>419</v>
      </c>
      <c r="D193" s="218" t="s">
        <v>156</v>
      </c>
      <c r="E193" s="219" t="s">
        <v>1462</v>
      </c>
      <c r="F193" s="220" t="s">
        <v>1463</v>
      </c>
      <c r="G193" s="221" t="s">
        <v>255</v>
      </c>
      <c r="H193" s="222">
        <v>9</v>
      </c>
      <c r="I193" s="223"/>
      <c r="J193" s="224">
        <f>ROUND(I193*H193,2)</f>
        <v>0</v>
      </c>
      <c r="K193" s="220" t="s">
        <v>160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0.00012557000000000001</v>
      </c>
      <c r="R193" s="227">
        <f>Q193*H193</f>
        <v>0.00113013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246</v>
      </c>
      <c r="AT193" s="229" t="s">
        <v>156</v>
      </c>
      <c r="AU193" s="229" t="s">
        <v>88</v>
      </c>
      <c r="AY193" s="17" t="s">
        <v>154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246</v>
      </c>
      <c r="BM193" s="229" t="s">
        <v>1464</v>
      </c>
    </row>
    <row r="194" s="2" customFormat="1" ht="24.15" customHeight="1">
      <c r="A194" s="38"/>
      <c r="B194" s="39"/>
      <c r="C194" s="218" t="s">
        <v>429</v>
      </c>
      <c r="D194" s="218" t="s">
        <v>156</v>
      </c>
      <c r="E194" s="219" t="s">
        <v>1465</v>
      </c>
      <c r="F194" s="220" t="s">
        <v>1466</v>
      </c>
      <c r="G194" s="221" t="s">
        <v>255</v>
      </c>
      <c r="H194" s="222">
        <v>9</v>
      </c>
      <c r="I194" s="223"/>
      <c r="J194" s="224">
        <f>ROUND(I194*H194,2)</f>
        <v>0</v>
      </c>
      <c r="K194" s="220" t="s">
        <v>160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0.00021956999999999999</v>
      </c>
      <c r="R194" s="227">
        <f>Q194*H194</f>
        <v>0.00197613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246</v>
      </c>
      <c r="AT194" s="229" t="s">
        <v>156</v>
      </c>
      <c r="AU194" s="229" t="s">
        <v>88</v>
      </c>
      <c r="AY194" s="17" t="s">
        <v>154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246</v>
      </c>
      <c r="BM194" s="229" t="s">
        <v>1467</v>
      </c>
    </row>
    <row r="195" s="2" customFormat="1" ht="16.5" customHeight="1">
      <c r="A195" s="38"/>
      <c r="B195" s="39"/>
      <c r="C195" s="218" t="s">
        <v>435</v>
      </c>
      <c r="D195" s="218" t="s">
        <v>156</v>
      </c>
      <c r="E195" s="219" t="s">
        <v>1468</v>
      </c>
      <c r="F195" s="220" t="s">
        <v>1469</v>
      </c>
      <c r="G195" s="221" t="s">
        <v>255</v>
      </c>
      <c r="H195" s="222">
        <v>10</v>
      </c>
      <c r="I195" s="223"/>
      <c r="J195" s="224">
        <f>ROUND(I195*H195,2)</f>
        <v>0</v>
      </c>
      <c r="K195" s="220" t="s">
        <v>160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0.00056957000000000004</v>
      </c>
      <c r="R195" s="227">
        <f>Q195*H195</f>
        <v>0.0056957000000000006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246</v>
      </c>
      <c r="AT195" s="229" t="s">
        <v>156</v>
      </c>
      <c r="AU195" s="229" t="s">
        <v>88</v>
      </c>
      <c r="AY195" s="17" t="s">
        <v>154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246</v>
      </c>
      <c r="BM195" s="229" t="s">
        <v>1470</v>
      </c>
    </row>
    <row r="196" s="2" customFormat="1" ht="21.75" customHeight="1">
      <c r="A196" s="38"/>
      <c r="B196" s="39"/>
      <c r="C196" s="218" t="s">
        <v>443</v>
      </c>
      <c r="D196" s="218" t="s">
        <v>156</v>
      </c>
      <c r="E196" s="219" t="s">
        <v>1471</v>
      </c>
      <c r="F196" s="220" t="s">
        <v>1472</v>
      </c>
      <c r="G196" s="221" t="s">
        <v>255</v>
      </c>
      <c r="H196" s="222">
        <v>2</v>
      </c>
      <c r="I196" s="223"/>
      <c r="J196" s="224">
        <f>ROUND(I196*H196,2)</f>
        <v>0</v>
      </c>
      <c r="K196" s="220" t="s">
        <v>160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0.00056957000000000004</v>
      </c>
      <c r="R196" s="227">
        <f>Q196*H196</f>
        <v>0.0011391400000000001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246</v>
      </c>
      <c r="AT196" s="229" t="s">
        <v>156</v>
      </c>
      <c r="AU196" s="229" t="s">
        <v>88</v>
      </c>
      <c r="AY196" s="17" t="s">
        <v>154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246</v>
      </c>
      <c r="BM196" s="229" t="s">
        <v>1473</v>
      </c>
    </row>
    <row r="197" s="2" customFormat="1" ht="21.75" customHeight="1">
      <c r="A197" s="38"/>
      <c r="B197" s="39"/>
      <c r="C197" s="218" t="s">
        <v>449</v>
      </c>
      <c r="D197" s="218" t="s">
        <v>156</v>
      </c>
      <c r="E197" s="219" t="s">
        <v>1474</v>
      </c>
      <c r="F197" s="220" t="s">
        <v>1475</v>
      </c>
      <c r="G197" s="221" t="s">
        <v>255</v>
      </c>
      <c r="H197" s="222">
        <v>2</v>
      </c>
      <c r="I197" s="223"/>
      <c r="J197" s="224">
        <f>ROUND(I197*H197,2)</f>
        <v>0</v>
      </c>
      <c r="K197" s="220" t="s">
        <v>160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0.00151957</v>
      </c>
      <c r="R197" s="227">
        <f>Q197*H197</f>
        <v>0.0030391400000000001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246</v>
      </c>
      <c r="AT197" s="229" t="s">
        <v>156</v>
      </c>
      <c r="AU197" s="229" t="s">
        <v>88</v>
      </c>
      <c r="AY197" s="17" t="s">
        <v>154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246</v>
      </c>
      <c r="BM197" s="229" t="s">
        <v>1476</v>
      </c>
    </row>
    <row r="198" s="2" customFormat="1" ht="16.5" customHeight="1">
      <c r="A198" s="38"/>
      <c r="B198" s="39"/>
      <c r="C198" s="218" t="s">
        <v>454</v>
      </c>
      <c r="D198" s="218" t="s">
        <v>156</v>
      </c>
      <c r="E198" s="219" t="s">
        <v>1477</v>
      </c>
      <c r="F198" s="220" t="s">
        <v>1478</v>
      </c>
      <c r="G198" s="221" t="s">
        <v>255</v>
      </c>
      <c r="H198" s="222">
        <v>2</v>
      </c>
      <c r="I198" s="223"/>
      <c r="J198" s="224">
        <f>ROUND(I198*H198,2)</f>
        <v>0</v>
      </c>
      <c r="K198" s="220" t="s">
        <v>160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0.00028626880000000001</v>
      </c>
      <c r="R198" s="227">
        <f>Q198*H198</f>
        <v>0.00057253760000000001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246</v>
      </c>
      <c r="AT198" s="229" t="s">
        <v>156</v>
      </c>
      <c r="AU198" s="229" t="s">
        <v>88</v>
      </c>
      <c r="AY198" s="17" t="s">
        <v>154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246</v>
      </c>
      <c r="BM198" s="229" t="s">
        <v>1479</v>
      </c>
    </row>
    <row r="199" s="2" customFormat="1" ht="24.15" customHeight="1">
      <c r="A199" s="38"/>
      <c r="B199" s="39"/>
      <c r="C199" s="218" t="s">
        <v>460</v>
      </c>
      <c r="D199" s="218" t="s">
        <v>156</v>
      </c>
      <c r="E199" s="219" t="s">
        <v>1480</v>
      </c>
      <c r="F199" s="220" t="s">
        <v>1481</v>
      </c>
      <c r="G199" s="221" t="s">
        <v>387</v>
      </c>
      <c r="H199" s="222">
        <v>217</v>
      </c>
      <c r="I199" s="223"/>
      <c r="J199" s="224">
        <f>ROUND(I199*H199,2)</f>
        <v>0</v>
      </c>
      <c r="K199" s="220" t="s">
        <v>160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0.00018972349999999999</v>
      </c>
      <c r="R199" s="227">
        <f>Q199*H199</f>
        <v>0.041169999499999999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246</v>
      </c>
      <c r="AT199" s="229" t="s">
        <v>156</v>
      </c>
      <c r="AU199" s="229" t="s">
        <v>88</v>
      </c>
      <c r="AY199" s="17" t="s">
        <v>154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246</v>
      </c>
      <c r="BM199" s="229" t="s">
        <v>1482</v>
      </c>
    </row>
    <row r="200" s="2" customFormat="1" ht="24.15" customHeight="1">
      <c r="A200" s="38"/>
      <c r="B200" s="39"/>
      <c r="C200" s="218" t="s">
        <v>466</v>
      </c>
      <c r="D200" s="218" t="s">
        <v>156</v>
      </c>
      <c r="E200" s="219" t="s">
        <v>1483</v>
      </c>
      <c r="F200" s="220" t="s">
        <v>1484</v>
      </c>
      <c r="G200" s="221" t="s">
        <v>180</v>
      </c>
      <c r="H200" s="222">
        <v>0.51600000000000001</v>
      </c>
      <c r="I200" s="223"/>
      <c r="J200" s="224">
        <f>ROUND(I200*H200,2)</f>
        <v>0</v>
      </c>
      <c r="K200" s="220" t="s">
        <v>160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246</v>
      </c>
      <c r="AT200" s="229" t="s">
        <v>156</v>
      </c>
      <c r="AU200" s="229" t="s">
        <v>88</v>
      </c>
      <c r="AY200" s="17" t="s">
        <v>154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246</v>
      </c>
      <c r="BM200" s="229" t="s">
        <v>1485</v>
      </c>
    </row>
    <row r="201" s="12" customFormat="1" ht="22.8" customHeight="1">
      <c r="A201" s="12"/>
      <c r="B201" s="202"/>
      <c r="C201" s="203"/>
      <c r="D201" s="204" t="s">
        <v>77</v>
      </c>
      <c r="E201" s="216" t="s">
        <v>1486</v>
      </c>
      <c r="F201" s="216" t="s">
        <v>1487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P202</f>
        <v>0</v>
      </c>
      <c r="Q201" s="210"/>
      <c r="R201" s="211">
        <f>R202</f>
        <v>0</v>
      </c>
      <c r="S201" s="210"/>
      <c r="T201" s="212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88</v>
      </c>
      <c r="AT201" s="214" t="s">
        <v>77</v>
      </c>
      <c r="AU201" s="214" t="s">
        <v>86</v>
      </c>
      <c r="AY201" s="213" t="s">
        <v>154</v>
      </c>
      <c r="BK201" s="215">
        <f>BK202</f>
        <v>0</v>
      </c>
    </row>
    <row r="202" s="2" customFormat="1" ht="37.8" customHeight="1">
      <c r="A202" s="38"/>
      <c r="B202" s="39"/>
      <c r="C202" s="218" t="s">
        <v>472</v>
      </c>
      <c r="D202" s="218" t="s">
        <v>156</v>
      </c>
      <c r="E202" s="219" t="s">
        <v>1488</v>
      </c>
      <c r="F202" s="220" t="s">
        <v>1489</v>
      </c>
      <c r="G202" s="221" t="s">
        <v>505</v>
      </c>
      <c r="H202" s="222">
        <v>1</v>
      </c>
      <c r="I202" s="223"/>
      <c r="J202" s="224">
        <f>ROUND(I202*H202,2)</f>
        <v>0</v>
      </c>
      <c r="K202" s="220" t="s">
        <v>506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1363</v>
      </c>
      <c r="AT202" s="229" t="s">
        <v>156</v>
      </c>
      <c r="AU202" s="229" t="s">
        <v>88</v>
      </c>
      <c r="AY202" s="17" t="s">
        <v>154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1363</v>
      </c>
      <c r="BM202" s="229" t="s">
        <v>1490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1491</v>
      </c>
      <c r="F203" s="216" t="s">
        <v>1492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SUM(P204:P212)</f>
        <v>0</v>
      </c>
      <c r="Q203" s="210"/>
      <c r="R203" s="211">
        <f>SUM(R204:R212)</f>
        <v>0.23509901059999996</v>
      </c>
      <c r="S203" s="210"/>
      <c r="T203" s="212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88</v>
      </c>
      <c r="AT203" s="214" t="s">
        <v>77</v>
      </c>
      <c r="AU203" s="214" t="s">
        <v>86</v>
      </c>
      <c r="AY203" s="213" t="s">
        <v>154</v>
      </c>
      <c r="BK203" s="215">
        <f>SUM(BK204:BK212)</f>
        <v>0</v>
      </c>
    </row>
    <row r="204" s="2" customFormat="1" ht="24.15" customHeight="1">
      <c r="A204" s="38"/>
      <c r="B204" s="39"/>
      <c r="C204" s="218" t="s">
        <v>476</v>
      </c>
      <c r="D204" s="218" t="s">
        <v>156</v>
      </c>
      <c r="E204" s="219" t="s">
        <v>1493</v>
      </c>
      <c r="F204" s="220" t="s">
        <v>1494</v>
      </c>
      <c r="G204" s="221" t="s">
        <v>505</v>
      </c>
      <c r="H204" s="222">
        <v>3</v>
      </c>
      <c r="I204" s="223"/>
      <c r="J204" s="224">
        <f>ROUND(I204*H204,2)</f>
        <v>0</v>
      </c>
      <c r="K204" s="220" t="s">
        <v>160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0.015460530199999999</v>
      </c>
      <c r="R204" s="227">
        <f>Q204*H204</f>
        <v>0.046381590599999994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246</v>
      </c>
      <c r="AT204" s="229" t="s">
        <v>156</v>
      </c>
      <c r="AU204" s="229" t="s">
        <v>88</v>
      </c>
      <c r="AY204" s="17" t="s">
        <v>154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246</v>
      </c>
      <c r="BM204" s="229" t="s">
        <v>1495</v>
      </c>
    </row>
    <row r="205" s="2" customFormat="1" ht="37.8" customHeight="1">
      <c r="A205" s="38"/>
      <c r="B205" s="39"/>
      <c r="C205" s="218" t="s">
        <v>482</v>
      </c>
      <c r="D205" s="218" t="s">
        <v>156</v>
      </c>
      <c r="E205" s="219" t="s">
        <v>1496</v>
      </c>
      <c r="F205" s="220" t="s">
        <v>1497</v>
      </c>
      <c r="G205" s="221" t="s">
        <v>505</v>
      </c>
      <c r="H205" s="222">
        <v>1</v>
      </c>
      <c r="I205" s="223"/>
      <c r="J205" s="224">
        <f>ROUND(I205*H205,2)</f>
        <v>0</v>
      </c>
      <c r="K205" s="220" t="s">
        <v>506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0.0147</v>
      </c>
      <c r="R205" s="227">
        <f>Q205*H205</f>
        <v>0.0147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246</v>
      </c>
      <c r="AT205" s="229" t="s">
        <v>156</v>
      </c>
      <c r="AU205" s="229" t="s">
        <v>88</v>
      </c>
      <c r="AY205" s="17" t="s">
        <v>154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246</v>
      </c>
      <c r="BM205" s="229" t="s">
        <v>1498</v>
      </c>
    </row>
    <row r="206" s="2" customFormat="1" ht="37.8" customHeight="1">
      <c r="A206" s="38"/>
      <c r="B206" s="39"/>
      <c r="C206" s="218" t="s">
        <v>488</v>
      </c>
      <c r="D206" s="218" t="s">
        <v>156</v>
      </c>
      <c r="E206" s="219" t="s">
        <v>1499</v>
      </c>
      <c r="F206" s="220" t="s">
        <v>1500</v>
      </c>
      <c r="G206" s="221" t="s">
        <v>505</v>
      </c>
      <c r="H206" s="222">
        <v>1</v>
      </c>
      <c r="I206" s="223"/>
      <c r="J206" s="224">
        <f>ROUND(I206*H206,2)</f>
        <v>0</v>
      </c>
      <c r="K206" s="220" t="s">
        <v>506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0.15865000000000001</v>
      </c>
      <c r="R206" s="227">
        <f>Q206*H206</f>
        <v>0.15865000000000001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246</v>
      </c>
      <c r="AT206" s="229" t="s">
        <v>156</v>
      </c>
      <c r="AU206" s="229" t="s">
        <v>88</v>
      </c>
      <c r="AY206" s="17" t="s">
        <v>154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86</v>
      </c>
      <c r="BK206" s="230">
        <f>ROUND(I206*H206,2)</f>
        <v>0</v>
      </c>
      <c r="BL206" s="17" t="s">
        <v>246</v>
      </c>
      <c r="BM206" s="229" t="s">
        <v>1501</v>
      </c>
    </row>
    <row r="207" s="2" customFormat="1" ht="24.15" customHeight="1">
      <c r="A207" s="38"/>
      <c r="B207" s="39"/>
      <c r="C207" s="218" t="s">
        <v>502</v>
      </c>
      <c r="D207" s="218" t="s">
        <v>156</v>
      </c>
      <c r="E207" s="219" t="s">
        <v>1502</v>
      </c>
      <c r="F207" s="220" t="s">
        <v>1503</v>
      </c>
      <c r="G207" s="221" t="s">
        <v>505</v>
      </c>
      <c r="H207" s="222">
        <v>18</v>
      </c>
      <c r="I207" s="223"/>
      <c r="J207" s="224">
        <f>ROUND(I207*H207,2)</f>
        <v>0</v>
      </c>
      <c r="K207" s="220" t="s">
        <v>506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0.00029999999999999997</v>
      </c>
      <c r="R207" s="227">
        <f>Q207*H207</f>
        <v>0.0053999999999999994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246</v>
      </c>
      <c r="AT207" s="229" t="s">
        <v>156</v>
      </c>
      <c r="AU207" s="229" t="s">
        <v>88</v>
      </c>
      <c r="AY207" s="17" t="s">
        <v>154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246</v>
      </c>
      <c r="BM207" s="229" t="s">
        <v>1504</v>
      </c>
    </row>
    <row r="208" s="2" customFormat="1" ht="16.5" customHeight="1">
      <c r="A208" s="38"/>
      <c r="B208" s="39"/>
      <c r="C208" s="218" t="s">
        <v>508</v>
      </c>
      <c r="D208" s="218" t="s">
        <v>156</v>
      </c>
      <c r="E208" s="219" t="s">
        <v>1505</v>
      </c>
      <c r="F208" s="220" t="s">
        <v>1506</v>
      </c>
      <c r="G208" s="221" t="s">
        <v>255</v>
      </c>
      <c r="H208" s="222">
        <v>3</v>
      </c>
      <c r="I208" s="223"/>
      <c r="J208" s="224">
        <f>ROUND(I208*H208,2)</f>
        <v>0</v>
      </c>
      <c r="K208" s="220" t="s">
        <v>160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0.00059913999999999996</v>
      </c>
      <c r="R208" s="227">
        <f>Q208*H208</f>
        <v>0.0017974199999999999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246</v>
      </c>
      <c r="AT208" s="229" t="s">
        <v>156</v>
      </c>
      <c r="AU208" s="229" t="s">
        <v>88</v>
      </c>
      <c r="AY208" s="17" t="s">
        <v>154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246</v>
      </c>
      <c r="BM208" s="229" t="s">
        <v>1507</v>
      </c>
    </row>
    <row r="209" s="2" customFormat="1" ht="37.8" customHeight="1">
      <c r="A209" s="38"/>
      <c r="B209" s="39"/>
      <c r="C209" s="218" t="s">
        <v>517</v>
      </c>
      <c r="D209" s="218" t="s">
        <v>156</v>
      </c>
      <c r="E209" s="219" t="s">
        <v>1508</v>
      </c>
      <c r="F209" s="220" t="s">
        <v>1509</v>
      </c>
      <c r="G209" s="221" t="s">
        <v>505</v>
      </c>
      <c r="H209" s="222">
        <v>1</v>
      </c>
      <c r="I209" s="223"/>
      <c r="J209" s="224">
        <f>ROUND(I209*H209,2)</f>
        <v>0</v>
      </c>
      <c r="K209" s="220" t="s">
        <v>506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0.0020799999999999998</v>
      </c>
      <c r="R209" s="227">
        <f>Q209*H209</f>
        <v>0.0020799999999999998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246</v>
      </c>
      <c r="AT209" s="229" t="s">
        <v>156</v>
      </c>
      <c r="AU209" s="229" t="s">
        <v>88</v>
      </c>
      <c r="AY209" s="17" t="s">
        <v>154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246</v>
      </c>
      <c r="BM209" s="229" t="s">
        <v>1510</v>
      </c>
    </row>
    <row r="210" s="2" customFormat="1" ht="24.15" customHeight="1">
      <c r="A210" s="38"/>
      <c r="B210" s="39"/>
      <c r="C210" s="218" t="s">
        <v>523</v>
      </c>
      <c r="D210" s="218" t="s">
        <v>156</v>
      </c>
      <c r="E210" s="219" t="s">
        <v>1511</v>
      </c>
      <c r="F210" s="220" t="s">
        <v>1512</v>
      </c>
      <c r="G210" s="221" t="s">
        <v>505</v>
      </c>
      <c r="H210" s="222">
        <v>3</v>
      </c>
      <c r="I210" s="223"/>
      <c r="J210" s="224">
        <f>ROUND(I210*H210,2)</f>
        <v>0</v>
      </c>
      <c r="K210" s="220" t="s">
        <v>506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0.0018</v>
      </c>
      <c r="R210" s="227">
        <f>Q210*H210</f>
        <v>0.0054000000000000003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246</v>
      </c>
      <c r="AT210" s="229" t="s">
        <v>156</v>
      </c>
      <c r="AU210" s="229" t="s">
        <v>88</v>
      </c>
      <c r="AY210" s="17" t="s">
        <v>154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246</v>
      </c>
      <c r="BM210" s="229" t="s">
        <v>1513</v>
      </c>
    </row>
    <row r="211" s="2" customFormat="1" ht="21.75" customHeight="1">
      <c r="A211" s="38"/>
      <c r="B211" s="39"/>
      <c r="C211" s="218" t="s">
        <v>528</v>
      </c>
      <c r="D211" s="218" t="s">
        <v>156</v>
      </c>
      <c r="E211" s="219" t="s">
        <v>1514</v>
      </c>
      <c r="F211" s="220" t="s">
        <v>1515</v>
      </c>
      <c r="G211" s="221" t="s">
        <v>255</v>
      </c>
      <c r="H211" s="222">
        <v>3</v>
      </c>
      <c r="I211" s="223"/>
      <c r="J211" s="224">
        <f>ROUND(I211*H211,2)</f>
        <v>0</v>
      </c>
      <c r="K211" s="220" t="s">
        <v>1516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0.00023000000000000001</v>
      </c>
      <c r="R211" s="227">
        <f>Q211*H211</f>
        <v>0.00069000000000000008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246</v>
      </c>
      <c r="AT211" s="229" t="s">
        <v>156</v>
      </c>
      <c r="AU211" s="229" t="s">
        <v>88</v>
      </c>
      <c r="AY211" s="17" t="s">
        <v>154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246</v>
      </c>
      <c r="BM211" s="229" t="s">
        <v>1517</v>
      </c>
    </row>
    <row r="212" s="2" customFormat="1" ht="24.15" customHeight="1">
      <c r="A212" s="38"/>
      <c r="B212" s="39"/>
      <c r="C212" s="218" t="s">
        <v>534</v>
      </c>
      <c r="D212" s="218" t="s">
        <v>156</v>
      </c>
      <c r="E212" s="219" t="s">
        <v>1518</v>
      </c>
      <c r="F212" s="220" t="s">
        <v>1519</v>
      </c>
      <c r="G212" s="221" t="s">
        <v>180</v>
      </c>
      <c r="H212" s="222">
        <v>0.23499999999999999</v>
      </c>
      <c r="I212" s="223"/>
      <c r="J212" s="224">
        <f>ROUND(I212*H212,2)</f>
        <v>0</v>
      </c>
      <c r="K212" s="220" t="s">
        <v>160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246</v>
      </c>
      <c r="AT212" s="229" t="s">
        <v>156</v>
      </c>
      <c r="AU212" s="229" t="s">
        <v>88</v>
      </c>
      <c r="AY212" s="17" t="s">
        <v>154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246</v>
      </c>
      <c r="BM212" s="229" t="s">
        <v>1520</v>
      </c>
    </row>
    <row r="213" s="12" customFormat="1" ht="22.8" customHeight="1">
      <c r="A213" s="12"/>
      <c r="B213" s="202"/>
      <c r="C213" s="203"/>
      <c r="D213" s="204" t="s">
        <v>77</v>
      </c>
      <c r="E213" s="216" t="s">
        <v>1521</v>
      </c>
      <c r="F213" s="216" t="s">
        <v>1522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SUM(P214:P215)</f>
        <v>0</v>
      </c>
      <c r="Q213" s="210"/>
      <c r="R213" s="211">
        <f>SUM(R214:R215)</f>
        <v>0.0038040000000000001</v>
      </c>
      <c r="S213" s="210"/>
      <c r="T213" s="212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88</v>
      </c>
      <c r="AT213" s="214" t="s">
        <v>77</v>
      </c>
      <c r="AU213" s="214" t="s">
        <v>86</v>
      </c>
      <c r="AY213" s="213" t="s">
        <v>154</v>
      </c>
      <c r="BK213" s="215">
        <f>SUM(BK214:BK215)</f>
        <v>0</v>
      </c>
    </row>
    <row r="214" s="2" customFormat="1" ht="24.15" customHeight="1">
      <c r="A214" s="38"/>
      <c r="B214" s="39"/>
      <c r="C214" s="218" t="s">
        <v>538</v>
      </c>
      <c r="D214" s="218" t="s">
        <v>156</v>
      </c>
      <c r="E214" s="219" t="s">
        <v>1523</v>
      </c>
      <c r="F214" s="220" t="s">
        <v>1524</v>
      </c>
      <c r="G214" s="221" t="s">
        <v>505</v>
      </c>
      <c r="H214" s="222">
        <v>1</v>
      </c>
      <c r="I214" s="223"/>
      <c r="J214" s="224">
        <f>ROUND(I214*H214,2)</f>
        <v>0</v>
      </c>
      <c r="K214" s="220" t="s">
        <v>160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0.0038040000000000001</v>
      </c>
      <c r="R214" s="227">
        <f>Q214*H214</f>
        <v>0.0038040000000000001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246</v>
      </c>
      <c r="AT214" s="229" t="s">
        <v>156</v>
      </c>
      <c r="AU214" s="229" t="s">
        <v>88</v>
      </c>
      <c r="AY214" s="17" t="s">
        <v>154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246</v>
      </c>
      <c r="BM214" s="229" t="s">
        <v>1525</v>
      </c>
    </row>
    <row r="215" s="2" customFormat="1" ht="21.75" customHeight="1">
      <c r="A215" s="38"/>
      <c r="B215" s="39"/>
      <c r="C215" s="218" t="s">
        <v>542</v>
      </c>
      <c r="D215" s="218" t="s">
        <v>156</v>
      </c>
      <c r="E215" s="219" t="s">
        <v>1526</v>
      </c>
      <c r="F215" s="220" t="s">
        <v>1527</v>
      </c>
      <c r="G215" s="221" t="s">
        <v>180</v>
      </c>
      <c r="H215" s="222">
        <v>0.0040000000000000001</v>
      </c>
      <c r="I215" s="223"/>
      <c r="J215" s="224">
        <f>ROUND(I215*H215,2)</f>
        <v>0</v>
      </c>
      <c r="K215" s="220" t="s">
        <v>160</v>
      </c>
      <c r="L215" s="44"/>
      <c r="M215" s="278" t="s">
        <v>1</v>
      </c>
      <c r="N215" s="279" t="s">
        <v>43</v>
      </c>
      <c r="O215" s="280"/>
      <c r="P215" s="281">
        <f>O215*H215</f>
        <v>0</v>
      </c>
      <c r="Q215" s="281">
        <v>0</v>
      </c>
      <c r="R215" s="281">
        <f>Q215*H215</f>
        <v>0</v>
      </c>
      <c r="S215" s="281">
        <v>0</v>
      </c>
      <c r="T215" s="28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246</v>
      </c>
      <c r="AT215" s="229" t="s">
        <v>156</v>
      </c>
      <c r="AU215" s="229" t="s">
        <v>88</v>
      </c>
      <c r="AY215" s="17" t="s">
        <v>154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246</v>
      </c>
      <c r="BM215" s="229" t="s">
        <v>1528</v>
      </c>
    </row>
    <row r="216" s="2" customFormat="1" ht="6.96" customHeight="1">
      <c r="A216" s="38"/>
      <c r="B216" s="66"/>
      <c r="C216" s="67"/>
      <c r="D216" s="67"/>
      <c r="E216" s="67"/>
      <c r="F216" s="67"/>
      <c r="G216" s="67"/>
      <c r="H216" s="67"/>
      <c r="I216" s="67"/>
      <c r="J216" s="67"/>
      <c r="K216" s="67"/>
      <c r="L216" s="44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sheet="1" autoFilter="0" formatColumns="0" formatRows="0" objects="1" scenarios="1" spinCount="100000" saltValue="ibquTHmBQWkFyT7rdb5ru8Ly5wU0TFTIcbFo6H6rX7Y5CaTE0pPEaITYU8Q18vhwgFssF+CvdLh6arfB7c54fg==" hashValue="uOwUXttwZx75YAvHD1XboL+QylMki8xK3INHyhaQSX2xrjnolAFFCW9jU0piY/TJWxveQm9i8x4YjN2NVsmg9g==" algorithmName="SHA-512" password="8DD4"/>
  <autoFilter ref="C127:K21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1529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1530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ROUND((SUM(BE127:BE189)),  2)</f>
        <v>0</v>
      </c>
      <c r="G33" s="38"/>
      <c r="H33" s="38"/>
      <c r="I33" s="155">
        <v>0.20999999999999999</v>
      </c>
      <c r="J33" s="154">
        <f>ROUND(((SUM(BE127:BE189))*I33),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ROUND((SUM(BF127:BF189)),  2)</f>
        <v>0</v>
      </c>
      <c r="G34" s="38"/>
      <c r="H34" s="38"/>
      <c r="I34" s="155">
        <v>0.12</v>
      </c>
      <c r="J34" s="154">
        <f>ROUND(((SUM(BF127:BF189))*I34),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ROUND((SUM(BG127:BG189)),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ROUND((SUM(BH127:BH189)),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ROUND((SUM(BI127:BI189)),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C -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Miroslav Šrámek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1531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124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125</v>
      </c>
      <c r="E101" s="188"/>
      <c r="F101" s="188"/>
      <c r="G101" s="188"/>
      <c r="H101" s="188"/>
      <c r="I101" s="188"/>
      <c r="J101" s="189">
        <f>J142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1532</v>
      </c>
      <c r="E102" s="182"/>
      <c r="F102" s="182"/>
      <c r="G102" s="182"/>
      <c r="H102" s="182"/>
      <c r="I102" s="182"/>
      <c r="J102" s="183">
        <f>J144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9"/>
      <c r="C103" s="180"/>
      <c r="D103" s="181" t="s">
        <v>126</v>
      </c>
      <c r="E103" s="182"/>
      <c r="F103" s="182"/>
      <c r="G103" s="182"/>
      <c r="H103" s="182"/>
      <c r="I103" s="182"/>
      <c r="J103" s="183">
        <f>J151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79"/>
      <c r="C104" s="180"/>
      <c r="D104" s="181" t="s">
        <v>1533</v>
      </c>
      <c r="E104" s="182"/>
      <c r="F104" s="182"/>
      <c r="G104" s="182"/>
      <c r="H104" s="182"/>
      <c r="I104" s="182"/>
      <c r="J104" s="183">
        <f>J152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79"/>
      <c r="C105" s="180"/>
      <c r="D105" s="181" t="s">
        <v>1534</v>
      </c>
      <c r="E105" s="182"/>
      <c r="F105" s="182"/>
      <c r="G105" s="182"/>
      <c r="H105" s="182"/>
      <c r="I105" s="182"/>
      <c r="J105" s="183">
        <f>J155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79"/>
      <c r="C106" s="180"/>
      <c r="D106" s="181" t="s">
        <v>1535</v>
      </c>
      <c r="E106" s="182"/>
      <c r="F106" s="182"/>
      <c r="G106" s="182"/>
      <c r="H106" s="182"/>
      <c r="I106" s="182"/>
      <c r="J106" s="183">
        <f>J161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9" customFormat="1" ht="24.96" customHeight="1">
      <c r="A107" s="9"/>
      <c r="B107" s="179"/>
      <c r="C107" s="180"/>
      <c r="D107" s="181" t="s">
        <v>1536</v>
      </c>
      <c r="E107" s="182"/>
      <c r="F107" s="182"/>
      <c r="G107" s="182"/>
      <c r="H107" s="182"/>
      <c r="I107" s="182"/>
      <c r="J107" s="183">
        <f>J179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139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Rekonstrukce kuchyně a jídelny v hlavním objektu Středního odborného učiliště opravárenského Králíky - REVIZE 2024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C - Vytápění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Králíky</v>
      </c>
      <c r="G121" s="40"/>
      <c r="H121" s="40"/>
      <c r="I121" s="32" t="s">
        <v>22</v>
      </c>
      <c r="J121" s="79" t="str">
        <f>IF(J12="","",J12)</f>
        <v>27. 3. 2024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Střední odborné učiliště opravárenské</v>
      </c>
      <c r="G123" s="40"/>
      <c r="H123" s="40"/>
      <c r="I123" s="32" t="s">
        <v>31</v>
      </c>
      <c r="J123" s="36" t="str">
        <f>E21</f>
        <v>Miroslav Šrámek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32" t="s">
        <v>35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140</v>
      </c>
      <c r="D126" s="194" t="s">
        <v>63</v>
      </c>
      <c r="E126" s="194" t="s">
        <v>59</v>
      </c>
      <c r="F126" s="194" t="s">
        <v>60</v>
      </c>
      <c r="G126" s="194" t="s">
        <v>141</v>
      </c>
      <c r="H126" s="194" t="s">
        <v>142</v>
      </c>
      <c r="I126" s="194" t="s">
        <v>143</v>
      </c>
      <c r="J126" s="194" t="s">
        <v>114</v>
      </c>
      <c r="K126" s="195" t="s">
        <v>144</v>
      </c>
      <c r="L126" s="196"/>
      <c r="M126" s="100" t="s">
        <v>1</v>
      </c>
      <c r="N126" s="101" t="s">
        <v>42</v>
      </c>
      <c r="O126" s="101" t="s">
        <v>145</v>
      </c>
      <c r="P126" s="101" t="s">
        <v>146</v>
      </c>
      <c r="Q126" s="101" t="s">
        <v>147</v>
      </c>
      <c r="R126" s="101" t="s">
        <v>148</v>
      </c>
      <c r="S126" s="101" t="s">
        <v>149</v>
      </c>
      <c r="T126" s="102" t="s">
        <v>150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151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P128+P144+P151+P152+P155+P161+P179</f>
        <v>0</v>
      </c>
      <c r="Q127" s="104"/>
      <c r="R127" s="199">
        <f>R128+R144+R151+R152+R155+R161+R179</f>
        <v>2.8710984188000008</v>
      </c>
      <c r="S127" s="104"/>
      <c r="T127" s="200">
        <f>T128+T144+T151+T152+T155+T161+T179</f>
        <v>1.5185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77</v>
      </c>
      <c r="AU127" s="17" t="s">
        <v>116</v>
      </c>
      <c r="BK127" s="201">
        <f>BK128+BK144+BK151+BK152+BK155+BK161+BK179</f>
        <v>0</v>
      </c>
    </row>
    <row r="128" s="12" customFormat="1" ht="25.92" customHeight="1">
      <c r="A128" s="12"/>
      <c r="B128" s="202"/>
      <c r="C128" s="203"/>
      <c r="D128" s="204" t="s">
        <v>77</v>
      </c>
      <c r="E128" s="205" t="s">
        <v>152</v>
      </c>
      <c r="F128" s="205" t="s">
        <v>153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P129+P134+P136+P142</f>
        <v>0</v>
      </c>
      <c r="Q128" s="210"/>
      <c r="R128" s="211">
        <f>R129+R134+R136+R142</f>
        <v>2.2842000000000002</v>
      </c>
      <c r="S128" s="210"/>
      <c r="T128" s="212">
        <f>T129+T134+T136+T142</f>
        <v>0.47999999999999998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78</v>
      </c>
      <c r="AY128" s="213" t="s">
        <v>154</v>
      </c>
      <c r="BK128" s="215">
        <f>BK129+BK134+BK136+BK142</f>
        <v>0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184</v>
      </c>
      <c r="F129" s="216" t="s">
        <v>390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SUM(P130:P133)</f>
        <v>0</v>
      </c>
      <c r="Q129" s="210"/>
      <c r="R129" s="211">
        <f>SUM(R130:R133)</f>
        <v>2.2810000000000001</v>
      </c>
      <c r="S129" s="210"/>
      <c r="T129" s="21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86</v>
      </c>
      <c r="AY129" s="213" t="s">
        <v>154</v>
      </c>
      <c r="BK129" s="215">
        <f>SUM(BK130:BK133)</f>
        <v>0</v>
      </c>
    </row>
    <row r="130" s="2" customFormat="1" ht="21.75" customHeight="1">
      <c r="A130" s="38"/>
      <c r="B130" s="39"/>
      <c r="C130" s="218" t="s">
        <v>86</v>
      </c>
      <c r="D130" s="218" t="s">
        <v>156</v>
      </c>
      <c r="E130" s="219" t="s">
        <v>416</v>
      </c>
      <c r="F130" s="220" t="s">
        <v>417</v>
      </c>
      <c r="G130" s="221" t="s">
        <v>205</v>
      </c>
      <c r="H130" s="222">
        <v>16</v>
      </c>
      <c r="I130" s="223"/>
      <c r="J130" s="224">
        <f>ROUND(I130*H130,2)</f>
        <v>0</v>
      </c>
      <c r="K130" s="220" t="s">
        <v>160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0.056000000000000001</v>
      </c>
      <c r="R130" s="227">
        <f>Q130*H130</f>
        <v>0.89600000000000002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161</v>
      </c>
      <c r="AT130" s="229" t="s">
        <v>156</v>
      </c>
      <c r="AU130" s="229" t="s">
        <v>88</v>
      </c>
      <c r="AY130" s="17" t="s">
        <v>154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161</v>
      </c>
      <c r="BM130" s="229" t="s">
        <v>1537</v>
      </c>
    </row>
    <row r="131" s="14" customFormat="1">
      <c r="A131" s="14"/>
      <c r="B131" s="242"/>
      <c r="C131" s="243"/>
      <c r="D131" s="233" t="s">
        <v>163</v>
      </c>
      <c r="E131" s="244" t="s">
        <v>1</v>
      </c>
      <c r="F131" s="245" t="s">
        <v>1538</v>
      </c>
      <c r="G131" s="243"/>
      <c r="H131" s="246">
        <v>16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163</v>
      </c>
      <c r="AU131" s="252" t="s">
        <v>88</v>
      </c>
      <c r="AV131" s="14" t="s">
        <v>88</v>
      </c>
      <c r="AW131" s="14" t="s">
        <v>34</v>
      </c>
      <c r="AX131" s="14" t="s">
        <v>86</v>
      </c>
      <c r="AY131" s="252" t="s">
        <v>154</v>
      </c>
    </row>
    <row r="132" s="2" customFormat="1" ht="33" customHeight="1">
      <c r="A132" s="38"/>
      <c r="B132" s="39"/>
      <c r="C132" s="218" t="s">
        <v>88</v>
      </c>
      <c r="D132" s="218" t="s">
        <v>156</v>
      </c>
      <c r="E132" s="219" t="s">
        <v>1539</v>
      </c>
      <c r="F132" s="220" t="s">
        <v>1540</v>
      </c>
      <c r="G132" s="221" t="s">
        <v>205</v>
      </c>
      <c r="H132" s="222">
        <v>50</v>
      </c>
      <c r="I132" s="223"/>
      <c r="J132" s="224">
        <f>ROUND(I132*H132,2)</f>
        <v>0</v>
      </c>
      <c r="K132" s="220" t="s">
        <v>160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0.027699999999999999</v>
      </c>
      <c r="R132" s="227">
        <f>Q132*H132</f>
        <v>1.385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161</v>
      </c>
      <c r="AT132" s="229" t="s">
        <v>156</v>
      </c>
      <c r="AU132" s="229" t="s">
        <v>88</v>
      </c>
      <c r="AY132" s="17" t="s">
        <v>154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161</v>
      </c>
      <c r="BM132" s="229" t="s">
        <v>1541</v>
      </c>
    </row>
    <row r="133" s="14" customFormat="1">
      <c r="A133" s="14"/>
      <c r="B133" s="242"/>
      <c r="C133" s="243"/>
      <c r="D133" s="233" t="s">
        <v>163</v>
      </c>
      <c r="E133" s="244" t="s">
        <v>1</v>
      </c>
      <c r="F133" s="245" t="s">
        <v>1542</v>
      </c>
      <c r="G133" s="243"/>
      <c r="H133" s="246">
        <v>50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163</v>
      </c>
      <c r="AU133" s="252" t="s">
        <v>88</v>
      </c>
      <c r="AV133" s="14" t="s">
        <v>88</v>
      </c>
      <c r="AW133" s="14" t="s">
        <v>34</v>
      </c>
      <c r="AX133" s="14" t="s">
        <v>86</v>
      </c>
      <c r="AY133" s="252" t="s">
        <v>154</v>
      </c>
    </row>
    <row r="134" s="12" customFormat="1" ht="22.8" customHeight="1">
      <c r="A134" s="12"/>
      <c r="B134" s="202"/>
      <c r="C134" s="203"/>
      <c r="D134" s="204" t="s">
        <v>77</v>
      </c>
      <c r="E134" s="216" t="s">
        <v>208</v>
      </c>
      <c r="F134" s="216" t="s">
        <v>1543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P135</f>
        <v>0</v>
      </c>
      <c r="Q134" s="210"/>
      <c r="R134" s="211">
        <f>R135</f>
        <v>0.0032000000000000002</v>
      </c>
      <c r="S134" s="210"/>
      <c r="T134" s="212">
        <f>T135</f>
        <v>0.47999999999999998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86</v>
      </c>
      <c r="AT134" s="214" t="s">
        <v>77</v>
      </c>
      <c r="AU134" s="214" t="s">
        <v>86</v>
      </c>
      <c r="AY134" s="213" t="s">
        <v>154</v>
      </c>
      <c r="BK134" s="215">
        <f>BK135</f>
        <v>0</v>
      </c>
    </row>
    <row r="135" s="2" customFormat="1" ht="24.15" customHeight="1">
      <c r="A135" s="38"/>
      <c r="B135" s="39"/>
      <c r="C135" s="218" t="s">
        <v>169</v>
      </c>
      <c r="D135" s="218" t="s">
        <v>156</v>
      </c>
      <c r="E135" s="219" t="s">
        <v>1544</v>
      </c>
      <c r="F135" s="220" t="s">
        <v>1545</v>
      </c>
      <c r="G135" s="221" t="s">
        <v>387</v>
      </c>
      <c r="H135" s="222">
        <v>160</v>
      </c>
      <c r="I135" s="223"/>
      <c r="J135" s="224">
        <f>ROUND(I135*H135,2)</f>
        <v>0</v>
      </c>
      <c r="K135" s="220" t="s">
        <v>160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2.0000000000000002E-05</v>
      </c>
      <c r="R135" s="227">
        <f>Q135*H135</f>
        <v>0.0032000000000000002</v>
      </c>
      <c r="S135" s="227">
        <v>0.0030000000000000001</v>
      </c>
      <c r="T135" s="228">
        <f>S135*H135</f>
        <v>0.47999999999999998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161</v>
      </c>
      <c r="AT135" s="229" t="s">
        <v>156</v>
      </c>
      <c r="AU135" s="229" t="s">
        <v>88</v>
      </c>
      <c r="AY135" s="17" t="s">
        <v>154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161</v>
      </c>
      <c r="BM135" s="229" t="s">
        <v>1546</v>
      </c>
    </row>
    <row r="136" s="12" customFormat="1" ht="22.8" customHeight="1">
      <c r="A136" s="12"/>
      <c r="B136" s="202"/>
      <c r="C136" s="203"/>
      <c r="D136" s="204" t="s">
        <v>77</v>
      </c>
      <c r="E136" s="216" t="s">
        <v>741</v>
      </c>
      <c r="F136" s="216" t="s">
        <v>742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SUM(P137:P141)</f>
        <v>0</v>
      </c>
      <c r="Q136" s="210"/>
      <c r="R136" s="211">
        <f>SUM(R137:R141)</f>
        <v>0</v>
      </c>
      <c r="S136" s="210"/>
      <c r="T136" s="212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86</v>
      </c>
      <c r="AT136" s="214" t="s">
        <v>77</v>
      </c>
      <c r="AU136" s="214" t="s">
        <v>86</v>
      </c>
      <c r="AY136" s="213" t="s">
        <v>154</v>
      </c>
      <c r="BK136" s="215">
        <f>SUM(BK137:BK141)</f>
        <v>0</v>
      </c>
    </row>
    <row r="137" s="2" customFormat="1" ht="24.15" customHeight="1">
      <c r="A137" s="38"/>
      <c r="B137" s="39"/>
      <c r="C137" s="218" t="s">
        <v>161</v>
      </c>
      <c r="D137" s="218" t="s">
        <v>156</v>
      </c>
      <c r="E137" s="219" t="s">
        <v>748</v>
      </c>
      <c r="F137" s="220" t="s">
        <v>749</v>
      </c>
      <c r="G137" s="221" t="s">
        <v>180</v>
      </c>
      <c r="H137" s="222">
        <v>1.5189999999999999</v>
      </c>
      <c r="I137" s="223"/>
      <c r="J137" s="224">
        <f>ROUND(I137*H137,2)</f>
        <v>0</v>
      </c>
      <c r="K137" s="220" t="s">
        <v>160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161</v>
      </c>
      <c r="AT137" s="229" t="s">
        <v>156</v>
      </c>
      <c r="AU137" s="229" t="s">
        <v>88</v>
      </c>
      <c r="AY137" s="17" t="s">
        <v>154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161</v>
      </c>
      <c r="BM137" s="229" t="s">
        <v>1547</v>
      </c>
    </row>
    <row r="138" s="2" customFormat="1" ht="24.15" customHeight="1">
      <c r="A138" s="38"/>
      <c r="B138" s="39"/>
      <c r="C138" s="218" t="s">
        <v>177</v>
      </c>
      <c r="D138" s="218" t="s">
        <v>156</v>
      </c>
      <c r="E138" s="219" t="s">
        <v>752</v>
      </c>
      <c r="F138" s="220" t="s">
        <v>753</v>
      </c>
      <c r="G138" s="221" t="s">
        <v>180</v>
      </c>
      <c r="H138" s="222">
        <v>60.759999999999998</v>
      </c>
      <c r="I138" s="223"/>
      <c r="J138" s="224">
        <f>ROUND(I138*H138,2)</f>
        <v>0</v>
      </c>
      <c r="K138" s="220" t="s">
        <v>160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161</v>
      </c>
      <c r="AT138" s="229" t="s">
        <v>156</v>
      </c>
      <c r="AU138" s="229" t="s">
        <v>88</v>
      </c>
      <c r="AY138" s="17" t="s">
        <v>154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161</v>
      </c>
      <c r="BM138" s="229" t="s">
        <v>1548</v>
      </c>
    </row>
    <row r="139" s="2" customFormat="1">
      <c r="A139" s="38"/>
      <c r="B139" s="39"/>
      <c r="C139" s="40"/>
      <c r="D139" s="233" t="s">
        <v>755</v>
      </c>
      <c r="E139" s="40"/>
      <c r="F139" s="274" t="s">
        <v>756</v>
      </c>
      <c r="G139" s="40"/>
      <c r="H139" s="40"/>
      <c r="I139" s="275"/>
      <c r="J139" s="40"/>
      <c r="K139" s="40"/>
      <c r="L139" s="44"/>
      <c r="M139" s="276"/>
      <c r="N139" s="27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755</v>
      </c>
      <c r="AU139" s="17" t="s">
        <v>88</v>
      </c>
    </row>
    <row r="140" s="14" customFormat="1">
      <c r="A140" s="14"/>
      <c r="B140" s="242"/>
      <c r="C140" s="243"/>
      <c r="D140" s="233" t="s">
        <v>163</v>
      </c>
      <c r="E140" s="243"/>
      <c r="F140" s="245" t="s">
        <v>1549</v>
      </c>
      <c r="G140" s="243"/>
      <c r="H140" s="246">
        <v>60.759999999999998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163</v>
      </c>
      <c r="AU140" s="252" t="s">
        <v>88</v>
      </c>
      <c r="AV140" s="14" t="s">
        <v>88</v>
      </c>
      <c r="AW140" s="14" t="s">
        <v>4</v>
      </c>
      <c r="AX140" s="14" t="s">
        <v>86</v>
      </c>
      <c r="AY140" s="252" t="s">
        <v>154</v>
      </c>
    </row>
    <row r="141" s="2" customFormat="1" ht="33" customHeight="1">
      <c r="A141" s="38"/>
      <c r="B141" s="39"/>
      <c r="C141" s="218" t="s">
        <v>184</v>
      </c>
      <c r="D141" s="218" t="s">
        <v>156</v>
      </c>
      <c r="E141" s="219" t="s">
        <v>763</v>
      </c>
      <c r="F141" s="220" t="s">
        <v>764</v>
      </c>
      <c r="G141" s="221" t="s">
        <v>180</v>
      </c>
      <c r="H141" s="222">
        <v>1.5189999999999999</v>
      </c>
      <c r="I141" s="223"/>
      <c r="J141" s="224">
        <f>ROUND(I141*H141,2)</f>
        <v>0</v>
      </c>
      <c r="K141" s="220" t="s">
        <v>160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161</v>
      </c>
      <c r="AT141" s="229" t="s">
        <v>156</v>
      </c>
      <c r="AU141" s="229" t="s">
        <v>88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161</v>
      </c>
      <c r="BM141" s="229" t="s">
        <v>1550</v>
      </c>
    </row>
    <row r="142" s="12" customFormat="1" ht="22.8" customHeight="1">
      <c r="A142" s="12"/>
      <c r="B142" s="202"/>
      <c r="C142" s="203"/>
      <c r="D142" s="204" t="s">
        <v>77</v>
      </c>
      <c r="E142" s="216" t="s">
        <v>770</v>
      </c>
      <c r="F142" s="216" t="s">
        <v>771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86</v>
      </c>
      <c r="AT142" s="214" t="s">
        <v>77</v>
      </c>
      <c r="AU142" s="214" t="s">
        <v>86</v>
      </c>
      <c r="AY142" s="213" t="s">
        <v>154</v>
      </c>
      <c r="BK142" s="215">
        <f>BK143</f>
        <v>0</v>
      </c>
    </row>
    <row r="143" s="2" customFormat="1" ht="24.15" customHeight="1">
      <c r="A143" s="38"/>
      <c r="B143" s="39"/>
      <c r="C143" s="218" t="s">
        <v>189</v>
      </c>
      <c r="D143" s="218" t="s">
        <v>156</v>
      </c>
      <c r="E143" s="219" t="s">
        <v>773</v>
      </c>
      <c r="F143" s="220" t="s">
        <v>774</v>
      </c>
      <c r="G143" s="221" t="s">
        <v>180</v>
      </c>
      <c r="H143" s="222">
        <v>2.2839999999999998</v>
      </c>
      <c r="I143" s="223"/>
      <c r="J143" s="224">
        <f>ROUND(I143*H143,2)</f>
        <v>0</v>
      </c>
      <c r="K143" s="220" t="s">
        <v>160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161</v>
      </c>
      <c r="AT143" s="229" t="s">
        <v>156</v>
      </c>
      <c r="AU143" s="229" t="s">
        <v>88</v>
      </c>
      <c r="AY143" s="17" t="s">
        <v>154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161</v>
      </c>
      <c r="BM143" s="229" t="s">
        <v>1551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1552</v>
      </c>
      <c r="F144" s="205" t="s">
        <v>1553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SUM(P145:P150)</f>
        <v>0</v>
      </c>
      <c r="Q144" s="210"/>
      <c r="R144" s="211">
        <f>SUM(R145:R150)</f>
        <v>0.0054622687999999996</v>
      </c>
      <c r="S144" s="210"/>
      <c r="T144" s="21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88</v>
      </c>
      <c r="AT144" s="214" t="s">
        <v>77</v>
      </c>
      <c r="AU144" s="214" t="s">
        <v>78</v>
      </c>
      <c r="AY144" s="213" t="s">
        <v>154</v>
      </c>
      <c r="BK144" s="215">
        <f>SUM(BK145:BK150)</f>
        <v>0</v>
      </c>
    </row>
    <row r="145" s="2" customFormat="1" ht="16.5" customHeight="1">
      <c r="A145" s="38"/>
      <c r="B145" s="39"/>
      <c r="C145" s="218" t="s">
        <v>202</v>
      </c>
      <c r="D145" s="218" t="s">
        <v>156</v>
      </c>
      <c r="E145" s="219" t="s">
        <v>1554</v>
      </c>
      <c r="F145" s="220" t="s">
        <v>1555</v>
      </c>
      <c r="G145" s="221" t="s">
        <v>255</v>
      </c>
      <c r="H145" s="222">
        <v>2</v>
      </c>
      <c r="I145" s="223"/>
      <c r="J145" s="224">
        <f>ROUND(I145*H145,2)</f>
        <v>0</v>
      </c>
      <c r="K145" s="220" t="s">
        <v>160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0.00014435819999999999</v>
      </c>
      <c r="R145" s="227">
        <f>Q145*H145</f>
        <v>0.00028871639999999998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246</v>
      </c>
      <c r="AT145" s="229" t="s">
        <v>156</v>
      </c>
      <c r="AU145" s="229" t="s">
        <v>86</v>
      </c>
      <c r="AY145" s="17" t="s">
        <v>154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246</v>
      </c>
      <c r="BM145" s="229" t="s">
        <v>88</v>
      </c>
    </row>
    <row r="146" s="2" customFormat="1" ht="16.5" customHeight="1">
      <c r="A146" s="38"/>
      <c r="B146" s="39"/>
      <c r="C146" s="218" t="s">
        <v>208</v>
      </c>
      <c r="D146" s="218" t="s">
        <v>156</v>
      </c>
      <c r="E146" s="219" t="s">
        <v>1556</v>
      </c>
      <c r="F146" s="220" t="s">
        <v>1557</v>
      </c>
      <c r="G146" s="221" t="s">
        <v>255</v>
      </c>
      <c r="H146" s="222">
        <v>2</v>
      </c>
      <c r="I146" s="223"/>
      <c r="J146" s="224">
        <f>ROUND(I146*H146,2)</f>
        <v>0</v>
      </c>
      <c r="K146" s="220" t="s">
        <v>160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0.0002067762</v>
      </c>
      <c r="R146" s="227">
        <f>Q146*H146</f>
        <v>0.0004135524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246</v>
      </c>
      <c r="AT146" s="229" t="s">
        <v>156</v>
      </c>
      <c r="AU146" s="229" t="s">
        <v>86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246</v>
      </c>
      <c r="BM146" s="229" t="s">
        <v>161</v>
      </c>
    </row>
    <row r="147" s="2" customFormat="1" ht="21.75" customHeight="1">
      <c r="A147" s="38"/>
      <c r="B147" s="39"/>
      <c r="C147" s="264" t="s">
        <v>212</v>
      </c>
      <c r="D147" s="264" t="s">
        <v>258</v>
      </c>
      <c r="E147" s="265" t="s">
        <v>1558</v>
      </c>
      <c r="F147" s="266" t="s">
        <v>1559</v>
      </c>
      <c r="G147" s="267" t="s">
        <v>255</v>
      </c>
      <c r="H147" s="268">
        <v>2</v>
      </c>
      <c r="I147" s="269"/>
      <c r="J147" s="270">
        <f>ROUND(I147*H147,2)</f>
        <v>0</v>
      </c>
      <c r="K147" s="266" t="s">
        <v>506</v>
      </c>
      <c r="L147" s="271"/>
      <c r="M147" s="272" t="s">
        <v>1</v>
      </c>
      <c r="N147" s="273" t="s">
        <v>43</v>
      </c>
      <c r="O147" s="91"/>
      <c r="P147" s="227">
        <f>O147*H147</f>
        <v>0</v>
      </c>
      <c r="Q147" s="227">
        <v>0.00076000000000000004</v>
      </c>
      <c r="R147" s="227">
        <f>Q147*H147</f>
        <v>0.0015200000000000001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338</v>
      </c>
      <c r="AT147" s="229" t="s">
        <v>258</v>
      </c>
      <c r="AU147" s="229" t="s">
        <v>86</v>
      </c>
      <c r="AY147" s="17" t="s">
        <v>154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246</v>
      </c>
      <c r="BM147" s="229" t="s">
        <v>184</v>
      </c>
    </row>
    <row r="148" s="2" customFormat="1" ht="21.75" customHeight="1">
      <c r="A148" s="38"/>
      <c r="B148" s="39"/>
      <c r="C148" s="264" t="s">
        <v>218</v>
      </c>
      <c r="D148" s="264" t="s">
        <v>258</v>
      </c>
      <c r="E148" s="265" t="s">
        <v>1560</v>
      </c>
      <c r="F148" s="266" t="s">
        <v>1561</v>
      </c>
      <c r="G148" s="267" t="s">
        <v>255</v>
      </c>
      <c r="H148" s="268">
        <v>2</v>
      </c>
      <c r="I148" s="269"/>
      <c r="J148" s="270">
        <f>ROUND(I148*H148,2)</f>
        <v>0</v>
      </c>
      <c r="K148" s="266" t="s">
        <v>506</v>
      </c>
      <c r="L148" s="271"/>
      <c r="M148" s="272" t="s">
        <v>1</v>
      </c>
      <c r="N148" s="273" t="s">
        <v>43</v>
      </c>
      <c r="O148" s="91"/>
      <c r="P148" s="227">
        <f>O148*H148</f>
        <v>0</v>
      </c>
      <c r="Q148" s="227">
        <v>0.00050000000000000001</v>
      </c>
      <c r="R148" s="227">
        <f>Q148*H148</f>
        <v>0.001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338</v>
      </c>
      <c r="AT148" s="229" t="s">
        <v>258</v>
      </c>
      <c r="AU148" s="229" t="s">
        <v>86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246</v>
      </c>
      <c r="BM148" s="229" t="s">
        <v>202</v>
      </c>
    </row>
    <row r="149" s="2" customFormat="1" ht="24.15" customHeight="1">
      <c r="A149" s="38"/>
      <c r="B149" s="39"/>
      <c r="C149" s="218" t="s">
        <v>8</v>
      </c>
      <c r="D149" s="218" t="s">
        <v>156</v>
      </c>
      <c r="E149" s="219" t="s">
        <v>1562</v>
      </c>
      <c r="F149" s="220" t="s">
        <v>1563</v>
      </c>
      <c r="G149" s="221" t="s">
        <v>255</v>
      </c>
      <c r="H149" s="222">
        <v>16</v>
      </c>
      <c r="I149" s="223"/>
      <c r="J149" s="224">
        <f>ROUND(I149*H149,2)</f>
        <v>0</v>
      </c>
      <c r="K149" s="220" t="s">
        <v>160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0.00013999999999999999</v>
      </c>
      <c r="R149" s="227">
        <f>Q149*H149</f>
        <v>0.0022399999999999998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246</v>
      </c>
      <c r="AT149" s="229" t="s">
        <v>156</v>
      </c>
      <c r="AU149" s="229" t="s">
        <v>86</v>
      </c>
      <c r="AY149" s="17" t="s">
        <v>154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246</v>
      </c>
      <c r="BM149" s="229" t="s">
        <v>1564</v>
      </c>
    </row>
    <row r="150" s="2" customFormat="1" ht="21.75" customHeight="1">
      <c r="A150" s="38"/>
      <c r="B150" s="39"/>
      <c r="C150" s="218" t="s">
        <v>227</v>
      </c>
      <c r="D150" s="218" t="s">
        <v>156</v>
      </c>
      <c r="E150" s="219" t="s">
        <v>1565</v>
      </c>
      <c r="F150" s="220" t="s">
        <v>1566</v>
      </c>
      <c r="G150" s="221" t="s">
        <v>180</v>
      </c>
      <c r="H150" s="222">
        <v>0.0030000000000000001</v>
      </c>
      <c r="I150" s="223"/>
      <c r="J150" s="224">
        <f>ROUND(I150*H150,2)</f>
        <v>0</v>
      </c>
      <c r="K150" s="220" t="s">
        <v>160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246</v>
      </c>
      <c r="AT150" s="229" t="s">
        <v>156</v>
      </c>
      <c r="AU150" s="229" t="s">
        <v>86</v>
      </c>
      <c r="AY150" s="17" t="s">
        <v>154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246</v>
      </c>
      <c r="BM150" s="229" t="s">
        <v>212</v>
      </c>
    </row>
    <row r="151" s="12" customFormat="1" ht="25.92" customHeight="1">
      <c r="A151" s="12"/>
      <c r="B151" s="202"/>
      <c r="C151" s="203"/>
      <c r="D151" s="204" t="s">
        <v>77</v>
      </c>
      <c r="E151" s="205" t="s">
        <v>776</v>
      </c>
      <c r="F151" s="205" t="s">
        <v>777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v>0</v>
      </c>
      <c r="Q151" s="210"/>
      <c r="R151" s="211">
        <v>0</v>
      </c>
      <c r="S151" s="210"/>
      <c r="T151" s="212"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88</v>
      </c>
      <c r="AT151" s="214" t="s">
        <v>77</v>
      </c>
      <c r="AU151" s="214" t="s">
        <v>78</v>
      </c>
      <c r="AY151" s="213" t="s">
        <v>154</v>
      </c>
      <c r="BK151" s="215">
        <v>0</v>
      </c>
    </row>
    <row r="152" s="12" customFormat="1" ht="25.92" customHeight="1">
      <c r="A152" s="12"/>
      <c r="B152" s="202"/>
      <c r="C152" s="203"/>
      <c r="D152" s="204" t="s">
        <v>77</v>
      </c>
      <c r="E152" s="205" t="s">
        <v>1567</v>
      </c>
      <c r="F152" s="205" t="s">
        <v>1568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SUM(P153:P154)</f>
        <v>0</v>
      </c>
      <c r="Q152" s="210"/>
      <c r="R152" s="211">
        <f>SUM(R153:R154)</f>
        <v>0</v>
      </c>
      <c r="S152" s="210"/>
      <c r="T152" s="212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88</v>
      </c>
      <c r="AT152" s="214" t="s">
        <v>77</v>
      </c>
      <c r="AU152" s="214" t="s">
        <v>78</v>
      </c>
      <c r="AY152" s="213" t="s">
        <v>154</v>
      </c>
      <c r="BK152" s="215">
        <f>SUM(BK153:BK154)</f>
        <v>0</v>
      </c>
    </row>
    <row r="153" s="2" customFormat="1" ht="16.5" customHeight="1">
      <c r="A153" s="38"/>
      <c r="B153" s="39"/>
      <c r="C153" s="218" t="s">
        <v>232</v>
      </c>
      <c r="D153" s="218" t="s">
        <v>156</v>
      </c>
      <c r="E153" s="219" t="s">
        <v>1569</v>
      </c>
      <c r="F153" s="220" t="s">
        <v>1570</v>
      </c>
      <c r="G153" s="221" t="s">
        <v>1571</v>
      </c>
      <c r="H153" s="222">
        <v>24</v>
      </c>
      <c r="I153" s="223"/>
      <c r="J153" s="224">
        <f>ROUND(I153*H153,2)</f>
        <v>0</v>
      </c>
      <c r="K153" s="220" t="s">
        <v>506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246</v>
      </c>
      <c r="AT153" s="229" t="s">
        <v>156</v>
      </c>
      <c r="AU153" s="229" t="s">
        <v>86</v>
      </c>
      <c r="AY153" s="17" t="s">
        <v>154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246</v>
      </c>
      <c r="BM153" s="229" t="s">
        <v>266</v>
      </c>
    </row>
    <row r="154" s="2" customFormat="1" ht="16.5" customHeight="1">
      <c r="A154" s="38"/>
      <c r="B154" s="39"/>
      <c r="C154" s="218" t="s">
        <v>239</v>
      </c>
      <c r="D154" s="218" t="s">
        <v>156</v>
      </c>
      <c r="E154" s="219" t="s">
        <v>1572</v>
      </c>
      <c r="F154" s="220" t="s">
        <v>1573</v>
      </c>
      <c r="G154" s="221" t="s">
        <v>180</v>
      </c>
      <c r="H154" s="222">
        <v>2.871</v>
      </c>
      <c r="I154" s="223"/>
      <c r="J154" s="224">
        <f>ROUND(I154*H154,2)</f>
        <v>0</v>
      </c>
      <c r="K154" s="220" t="s">
        <v>160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246</v>
      </c>
      <c r="AT154" s="229" t="s">
        <v>156</v>
      </c>
      <c r="AU154" s="229" t="s">
        <v>86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246</v>
      </c>
      <c r="BM154" s="229" t="s">
        <v>273</v>
      </c>
    </row>
    <row r="155" s="12" customFormat="1" ht="25.92" customHeight="1">
      <c r="A155" s="12"/>
      <c r="B155" s="202"/>
      <c r="C155" s="203"/>
      <c r="D155" s="204" t="s">
        <v>77</v>
      </c>
      <c r="E155" s="205" t="s">
        <v>1521</v>
      </c>
      <c r="F155" s="205" t="s">
        <v>1522</v>
      </c>
      <c r="G155" s="203"/>
      <c r="H155" s="203"/>
      <c r="I155" s="206"/>
      <c r="J155" s="207">
        <f>BK155</f>
        <v>0</v>
      </c>
      <c r="K155" s="203"/>
      <c r="L155" s="208"/>
      <c r="M155" s="209"/>
      <c r="N155" s="210"/>
      <c r="O155" s="210"/>
      <c r="P155" s="211">
        <f>SUM(P156:P160)</f>
        <v>0</v>
      </c>
      <c r="Q155" s="210"/>
      <c r="R155" s="211">
        <f>SUM(R156:R160)</f>
        <v>0.0057099999999999998</v>
      </c>
      <c r="S155" s="210"/>
      <c r="T155" s="212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88</v>
      </c>
      <c r="AT155" s="214" t="s">
        <v>77</v>
      </c>
      <c r="AU155" s="214" t="s">
        <v>78</v>
      </c>
      <c r="AY155" s="213" t="s">
        <v>154</v>
      </c>
      <c r="BK155" s="215">
        <f>SUM(BK156:BK160)</f>
        <v>0</v>
      </c>
    </row>
    <row r="156" s="2" customFormat="1" ht="16.5" customHeight="1">
      <c r="A156" s="38"/>
      <c r="B156" s="39"/>
      <c r="C156" s="218" t="s">
        <v>246</v>
      </c>
      <c r="D156" s="218" t="s">
        <v>156</v>
      </c>
      <c r="E156" s="219" t="s">
        <v>1574</v>
      </c>
      <c r="F156" s="220" t="s">
        <v>1575</v>
      </c>
      <c r="G156" s="221" t="s">
        <v>255</v>
      </c>
      <c r="H156" s="222">
        <v>1</v>
      </c>
      <c r="I156" s="223"/>
      <c r="J156" s="224">
        <f>ROUND(I156*H156,2)</f>
        <v>0</v>
      </c>
      <c r="K156" s="220" t="s">
        <v>506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0.0035000000000000001</v>
      </c>
      <c r="R156" s="227">
        <f>Q156*H156</f>
        <v>0.0035000000000000001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246</v>
      </c>
      <c r="AT156" s="229" t="s">
        <v>156</v>
      </c>
      <c r="AU156" s="229" t="s">
        <v>86</v>
      </c>
      <c r="AY156" s="17" t="s">
        <v>154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246</v>
      </c>
      <c r="BM156" s="229" t="s">
        <v>281</v>
      </c>
    </row>
    <row r="157" s="2" customFormat="1" ht="24.15" customHeight="1">
      <c r="A157" s="38"/>
      <c r="B157" s="39"/>
      <c r="C157" s="218" t="s">
        <v>252</v>
      </c>
      <c r="D157" s="218" t="s">
        <v>156</v>
      </c>
      <c r="E157" s="219" t="s">
        <v>1576</v>
      </c>
      <c r="F157" s="220" t="s">
        <v>1577</v>
      </c>
      <c r="G157" s="221" t="s">
        <v>505</v>
      </c>
      <c r="H157" s="222">
        <v>1</v>
      </c>
      <c r="I157" s="223"/>
      <c r="J157" s="224">
        <f>ROUND(I157*H157,2)</f>
        <v>0</v>
      </c>
      <c r="K157" s="220" t="s">
        <v>506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0.00060999999999999997</v>
      </c>
      <c r="R157" s="227">
        <f>Q157*H157</f>
        <v>0.00060999999999999997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246</v>
      </c>
      <c r="AT157" s="229" t="s">
        <v>156</v>
      </c>
      <c r="AU157" s="229" t="s">
        <v>86</v>
      </c>
      <c r="AY157" s="17" t="s">
        <v>154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246</v>
      </c>
      <c r="BM157" s="229" t="s">
        <v>298</v>
      </c>
    </row>
    <row r="158" s="2" customFormat="1" ht="24.15" customHeight="1">
      <c r="A158" s="38"/>
      <c r="B158" s="39"/>
      <c r="C158" s="218" t="s">
        <v>257</v>
      </c>
      <c r="D158" s="218" t="s">
        <v>156</v>
      </c>
      <c r="E158" s="219" t="s">
        <v>1578</v>
      </c>
      <c r="F158" s="220" t="s">
        <v>1579</v>
      </c>
      <c r="G158" s="221" t="s">
        <v>255</v>
      </c>
      <c r="H158" s="222">
        <v>2</v>
      </c>
      <c r="I158" s="223"/>
      <c r="J158" s="224">
        <f>ROUND(I158*H158,2)</f>
        <v>0</v>
      </c>
      <c r="K158" s="220" t="s">
        <v>506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246</v>
      </c>
      <c r="AT158" s="229" t="s">
        <v>156</v>
      </c>
      <c r="AU158" s="229" t="s">
        <v>86</v>
      </c>
      <c r="AY158" s="17" t="s">
        <v>154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246</v>
      </c>
      <c r="BM158" s="229" t="s">
        <v>317</v>
      </c>
    </row>
    <row r="159" s="2" customFormat="1" ht="24.15" customHeight="1">
      <c r="A159" s="38"/>
      <c r="B159" s="39"/>
      <c r="C159" s="264" t="s">
        <v>262</v>
      </c>
      <c r="D159" s="264" t="s">
        <v>258</v>
      </c>
      <c r="E159" s="265" t="s">
        <v>1580</v>
      </c>
      <c r="F159" s="266" t="s">
        <v>1581</v>
      </c>
      <c r="G159" s="267" t="s">
        <v>1</v>
      </c>
      <c r="H159" s="268">
        <v>2</v>
      </c>
      <c r="I159" s="269"/>
      <c r="J159" s="270">
        <f>ROUND(I159*H159,2)</f>
        <v>0</v>
      </c>
      <c r="K159" s="266" t="s">
        <v>506</v>
      </c>
      <c r="L159" s="271"/>
      <c r="M159" s="272" t="s">
        <v>1</v>
      </c>
      <c r="N159" s="273" t="s">
        <v>43</v>
      </c>
      <c r="O159" s="91"/>
      <c r="P159" s="227">
        <f>O159*H159</f>
        <v>0</v>
      </c>
      <c r="Q159" s="227">
        <v>0.00080000000000000004</v>
      </c>
      <c r="R159" s="227">
        <f>Q159*H159</f>
        <v>0.0016000000000000001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338</v>
      </c>
      <c r="AT159" s="229" t="s">
        <v>258</v>
      </c>
      <c r="AU159" s="229" t="s">
        <v>86</v>
      </c>
      <c r="AY159" s="17" t="s">
        <v>154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246</v>
      </c>
      <c r="BM159" s="229" t="s">
        <v>327</v>
      </c>
    </row>
    <row r="160" s="2" customFormat="1" ht="21.75" customHeight="1">
      <c r="A160" s="38"/>
      <c r="B160" s="39"/>
      <c r="C160" s="218" t="s">
        <v>266</v>
      </c>
      <c r="D160" s="218" t="s">
        <v>156</v>
      </c>
      <c r="E160" s="219" t="s">
        <v>1526</v>
      </c>
      <c r="F160" s="220" t="s">
        <v>1582</v>
      </c>
      <c r="G160" s="221" t="s">
        <v>180</v>
      </c>
      <c r="H160" s="222">
        <v>0.0060000000000000001</v>
      </c>
      <c r="I160" s="223"/>
      <c r="J160" s="224">
        <f>ROUND(I160*H160,2)</f>
        <v>0</v>
      </c>
      <c r="K160" s="220" t="s">
        <v>160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246</v>
      </c>
      <c r="AT160" s="229" t="s">
        <v>156</v>
      </c>
      <c r="AU160" s="229" t="s">
        <v>86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246</v>
      </c>
      <c r="BM160" s="229" t="s">
        <v>338</v>
      </c>
    </row>
    <row r="161" s="12" customFormat="1" ht="25.92" customHeight="1">
      <c r="A161" s="12"/>
      <c r="B161" s="202"/>
      <c r="C161" s="203"/>
      <c r="D161" s="204" t="s">
        <v>77</v>
      </c>
      <c r="E161" s="205" t="s">
        <v>1583</v>
      </c>
      <c r="F161" s="205" t="s">
        <v>1584</v>
      </c>
      <c r="G161" s="203"/>
      <c r="H161" s="203"/>
      <c r="I161" s="206"/>
      <c r="J161" s="207">
        <f>BK161</f>
        <v>0</v>
      </c>
      <c r="K161" s="203"/>
      <c r="L161" s="208"/>
      <c r="M161" s="209"/>
      <c r="N161" s="210"/>
      <c r="O161" s="210"/>
      <c r="P161" s="211">
        <f>SUM(P162:P178)</f>
        <v>0</v>
      </c>
      <c r="Q161" s="210"/>
      <c r="R161" s="211">
        <f>SUM(R162:R178)</f>
        <v>0.18722215</v>
      </c>
      <c r="S161" s="210"/>
      <c r="T161" s="212">
        <f>SUM(T162:T178)</f>
        <v>0.38400000000000001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88</v>
      </c>
      <c r="AT161" s="214" t="s">
        <v>77</v>
      </c>
      <c r="AU161" s="214" t="s">
        <v>78</v>
      </c>
      <c r="AY161" s="213" t="s">
        <v>154</v>
      </c>
      <c r="BK161" s="215">
        <f>SUM(BK162:BK178)</f>
        <v>0</v>
      </c>
    </row>
    <row r="162" s="2" customFormat="1" ht="21.75" customHeight="1">
      <c r="A162" s="38"/>
      <c r="B162" s="39"/>
      <c r="C162" s="218" t="s">
        <v>7</v>
      </c>
      <c r="D162" s="218" t="s">
        <v>156</v>
      </c>
      <c r="E162" s="219" t="s">
        <v>1585</v>
      </c>
      <c r="F162" s="220" t="s">
        <v>1586</v>
      </c>
      <c r="G162" s="221" t="s">
        <v>387</v>
      </c>
      <c r="H162" s="222">
        <v>120</v>
      </c>
      <c r="I162" s="223"/>
      <c r="J162" s="224">
        <f>ROUND(I162*H162,2)</f>
        <v>0</v>
      </c>
      <c r="K162" s="220" t="s">
        <v>160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1.995E-05</v>
      </c>
      <c r="R162" s="227">
        <f>Q162*H162</f>
        <v>0.0023939999999999999</v>
      </c>
      <c r="S162" s="227">
        <v>0.0032000000000000002</v>
      </c>
      <c r="T162" s="228">
        <f>S162*H162</f>
        <v>0.38400000000000001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246</v>
      </c>
      <c r="AT162" s="229" t="s">
        <v>156</v>
      </c>
      <c r="AU162" s="229" t="s">
        <v>86</v>
      </c>
      <c r="AY162" s="17" t="s">
        <v>154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246</v>
      </c>
      <c r="BM162" s="229" t="s">
        <v>347</v>
      </c>
    </row>
    <row r="163" s="2" customFormat="1" ht="21.75" customHeight="1">
      <c r="A163" s="38"/>
      <c r="B163" s="39"/>
      <c r="C163" s="218" t="s">
        <v>273</v>
      </c>
      <c r="D163" s="218" t="s">
        <v>156</v>
      </c>
      <c r="E163" s="219" t="s">
        <v>1587</v>
      </c>
      <c r="F163" s="220" t="s">
        <v>1588</v>
      </c>
      <c r="G163" s="221" t="s">
        <v>255</v>
      </c>
      <c r="H163" s="222">
        <v>4</v>
      </c>
      <c r="I163" s="223"/>
      <c r="J163" s="224">
        <f>ROUND(I163*H163,2)</f>
        <v>0</v>
      </c>
      <c r="K163" s="220" t="s">
        <v>160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0.00053819999999999996</v>
      </c>
      <c r="R163" s="227">
        <f>Q163*H163</f>
        <v>0.0021527999999999999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246</v>
      </c>
      <c r="AT163" s="229" t="s">
        <v>156</v>
      </c>
      <c r="AU163" s="229" t="s">
        <v>86</v>
      </c>
      <c r="AY163" s="17" t="s">
        <v>154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246</v>
      </c>
      <c r="BM163" s="229" t="s">
        <v>356</v>
      </c>
    </row>
    <row r="164" s="2" customFormat="1" ht="21.75" customHeight="1">
      <c r="A164" s="38"/>
      <c r="B164" s="39"/>
      <c r="C164" s="218" t="s">
        <v>277</v>
      </c>
      <c r="D164" s="218" t="s">
        <v>156</v>
      </c>
      <c r="E164" s="219" t="s">
        <v>1589</v>
      </c>
      <c r="F164" s="220" t="s">
        <v>1590</v>
      </c>
      <c r="G164" s="221" t="s">
        <v>255</v>
      </c>
      <c r="H164" s="222">
        <v>2</v>
      </c>
      <c r="I164" s="223"/>
      <c r="J164" s="224">
        <f>ROUND(I164*H164,2)</f>
        <v>0</v>
      </c>
      <c r="K164" s="220" t="s">
        <v>160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0.00079799999999999999</v>
      </c>
      <c r="R164" s="227">
        <f>Q164*H164</f>
        <v>0.001596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246</v>
      </c>
      <c r="AT164" s="229" t="s">
        <v>156</v>
      </c>
      <c r="AU164" s="229" t="s">
        <v>86</v>
      </c>
      <c r="AY164" s="17" t="s">
        <v>154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246</v>
      </c>
      <c r="BM164" s="229" t="s">
        <v>364</v>
      </c>
    </row>
    <row r="165" s="2" customFormat="1" ht="24.15" customHeight="1">
      <c r="A165" s="38"/>
      <c r="B165" s="39"/>
      <c r="C165" s="218" t="s">
        <v>281</v>
      </c>
      <c r="D165" s="218" t="s">
        <v>156</v>
      </c>
      <c r="E165" s="219" t="s">
        <v>1591</v>
      </c>
      <c r="F165" s="220" t="s">
        <v>1592</v>
      </c>
      <c r="G165" s="221" t="s">
        <v>387</v>
      </c>
      <c r="H165" s="222">
        <v>16</v>
      </c>
      <c r="I165" s="223"/>
      <c r="J165" s="224">
        <f>ROUND(I165*H165,2)</f>
        <v>0</v>
      </c>
      <c r="K165" s="220" t="s">
        <v>160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0.00046274</v>
      </c>
      <c r="R165" s="227">
        <f>Q165*H165</f>
        <v>0.0074038400000000001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246</v>
      </c>
      <c r="AT165" s="229" t="s">
        <v>156</v>
      </c>
      <c r="AU165" s="229" t="s">
        <v>86</v>
      </c>
      <c r="AY165" s="17" t="s">
        <v>154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246</v>
      </c>
      <c r="BM165" s="229" t="s">
        <v>375</v>
      </c>
    </row>
    <row r="166" s="2" customFormat="1" ht="24.15" customHeight="1">
      <c r="A166" s="38"/>
      <c r="B166" s="39"/>
      <c r="C166" s="218" t="s">
        <v>293</v>
      </c>
      <c r="D166" s="218" t="s">
        <v>156</v>
      </c>
      <c r="E166" s="219" t="s">
        <v>1593</v>
      </c>
      <c r="F166" s="220" t="s">
        <v>1594</v>
      </c>
      <c r="G166" s="221" t="s">
        <v>387</v>
      </c>
      <c r="H166" s="222">
        <v>26</v>
      </c>
      <c r="I166" s="223"/>
      <c r="J166" s="224">
        <f>ROUND(I166*H166,2)</f>
        <v>0</v>
      </c>
      <c r="K166" s="220" t="s">
        <v>160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0.00057323499999999996</v>
      </c>
      <c r="R166" s="227">
        <f>Q166*H166</f>
        <v>0.014904109999999998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246</v>
      </c>
      <c r="AT166" s="229" t="s">
        <v>156</v>
      </c>
      <c r="AU166" s="229" t="s">
        <v>86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246</v>
      </c>
      <c r="BM166" s="229" t="s">
        <v>384</v>
      </c>
    </row>
    <row r="167" s="2" customFormat="1" ht="24.15" customHeight="1">
      <c r="A167" s="38"/>
      <c r="B167" s="39"/>
      <c r="C167" s="218" t="s">
        <v>298</v>
      </c>
      <c r="D167" s="218" t="s">
        <v>156</v>
      </c>
      <c r="E167" s="219" t="s">
        <v>1595</v>
      </c>
      <c r="F167" s="220" t="s">
        <v>1596</v>
      </c>
      <c r="G167" s="221" t="s">
        <v>387</v>
      </c>
      <c r="H167" s="222">
        <v>40</v>
      </c>
      <c r="I167" s="223"/>
      <c r="J167" s="224">
        <f>ROUND(I167*H167,2)</f>
        <v>0</v>
      </c>
      <c r="K167" s="220" t="s">
        <v>160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0.00072428499999999997</v>
      </c>
      <c r="R167" s="227">
        <f>Q167*H167</f>
        <v>0.028971399999999998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246</v>
      </c>
      <c r="AT167" s="229" t="s">
        <v>156</v>
      </c>
      <c r="AU167" s="229" t="s">
        <v>86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246</v>
      </c>
      <c r="BM167" s="229" t="s">
        <v>411</v>
      </c>
    </row>
    <row r="168" s="2" customFormat="1" ht="24.15" customHeight="1">
      <c r="A168" s="38"/>
      <c r="B168" s="39"/>
      <c r="C168" s="218" t="s">
        <v>311</v>
      </c>
      <c r="D168" s="218" t="s">
        <v>156</v>
      </c>
      <c r="E168" s="219" t="s">
        <v>1597</v>
      </c>
      <c r="F168" s="220" t="s">
        <v>1598</v>
      </c>
      <c r="G168" s="221" t="s">
        <v>387</v>
      </c>
      <c r="H168" s="222">
        <v>82</v>
      </c>
      <c r="I168" s="223"/>
      <c r="J168" s="224">
        <f>ROUND(I168*H168,2)</f>
        <v>0</v>
      </c>
      <c r="K168" s="220" t="s">
        <v>160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0.0012600000000000001</v>
      </c>
      <c r="R168" s="227">
        <f>Q168*H168</f>
        <v>0.10332000000000001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246</v>
      </c>
      <c r="AT168" s="229" t="s">
        <v>156</v>
      </c>
      <c r="AU168" s="229" t="s">
        <v>86</v>
      </c>
      <c r="AY168" s="17" t="s">
        <v>154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246</v>
      </c>
      <c r="BM168" s="229" t="s">
        <v>1599</v>
      </c>
    </row>
    <row r="169" s="2" customFormat="1" ht="16.5" customHeight="1">
      <c r="A169" s="38"/>
      <c r="B169" s="39"/>
      <c r="C169" s="218" t="s">
        <v>317</v>
      </c>
      <c r="D169" s="218" t="s">
        <v>156</v>
      </c>
      <c r="E169" s="219" t="s">
        <v>1600</v>
      </c>
      <c r="F169" s="220" t="s">
        <v>1601</v>
      </c>
      <c r="G169" s="221" t="s">
        <v>1602</v>
      </c>
      <c r="H169" s="222">
        <v>1</v>
      </c>
      <c r="I169" s="223"/>
      <c r="J169" s="224">
        <f>ROUND(I169*H169,2)</f>
        <v>0</v>
      </c>
      <c r="K169" s="220" t="s">
        <v>506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246</v>
      </c>
      <c r="AT169" s="229" t="s">
        <v>156</v>
      </c>
      <c r="AU169" s="229" t="s">
        <v>86</v>
      </c>
      <c r="AY169" s="17" t="s">
        <v>154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246</v>
      </c>
      <c r="BM169" s="229" t="s">
        <v>435</v>
      </c>
    </row>
    <row r="170" s="2" customFormat="1" ht="16.5" customHeight="1">
      <c r="A170" s="38"/>
      <c r="B170" s="39"/>
      <c r="C170" s="218" t="s">
        <v>322</v>
      </c>
      <c r="D170" s="218" t="s">
        <v>156</v>
      </c>
      <c r="E170" s="219" t="s">
        <v>1603</v>
      </c>
      <c r="F170" s="220" t="s">
        <v>1604</v>
      </c>
      <c r="G170" s="221" t="s">
        <v>1602</v>
      </c>
      <c r="H170" s="222">
        <v>1</v>
      </c>
      <c r="I170" s="223"/>
      <c r="J170" s="224">
        <f>ROUND(I170*H170,2)</f>
        <v>0</v>
      </c>
      <c r="K170" s="220" t="s">
        <v>506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246</v>
      </c>
      <c r="AT170" s="229" t="s">
        <v>156</v>
      </c>
      <c r="AU170" s="229" t="s">
        <v>86</v>
      </c>
      <c r="AY170" s="17" t="s">
        <v>154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246</v>
      </c>
      <c r="BM170" s="229" t="s">
        <v>449</v>
      </c>
    </row>
    <row r="171" s="2" customFormat="1" ht="16.5" customHeight="1">
      <c r="A171" s="38"/>
      <c r="B171" s="39"/>
      <c r="C171" s="218" t="s">
        <v>327</v>
      </c>
      <c r="D171" s="218" t="s">
        <v>156</v>
      </c>
      <c r="E171" s="219" t="s">
        <v>1605</v>
      </c>
      <c r="F171" s="220" t="s">
        <v>1606</v>
      </c>
      <c r="G171" s="221" t="s">
        <v>1602</v>
      </c>
      <c r="H171" s="222">
        <v>1</v>
      </c>
      <c r="I171" s="223"/>
      <c r="J171" s="224">
        <f>ROUND(I171*H171,2)</f>
        <v>0</v>
      </c>
      <c r="K171" s="220" t="s">
        <v>506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246</v>
      </c>
      <c r="AT171" s="229" t="s">
        <v>156</v>
      </c>
      <c r="AU171" s="229" t="s">
        <v>86</v>
      </c>
      <c r="AY171" s="17" t="s">
        <v>154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246</v>
      </c>
      <c r="BM171" s="229" t="s">
        <v>460</v>
      </c>
    </row>
    <row r="172" s="2" customFormat="1" ht="16.5" customHeight="1">
      <c r="A172" s="38"/>
      <c r="B172" s="39"/>
      <c r="C172" s="218" t="s">
        <v>332</v>
      </c>
      <c r="D172" s="218" t="s">
        <v>156</v>
      </c>
      <c r="E172" s="219" t="s">
        <v>1607</v>
      </c>
      <c r="F172" s="220" t="s">
        <v>1608</v>
      </c>
      <c r="G172" s="221" t="s">
        <v>255</v>
      </c>
      <c r="H172" s="222">
        <v>3</v>
      </c>
      <c r="I172" s="223"/>
      <c r="J172" s="224">
        <f>ROUND(I172*H172,2)</f>
        <v>0</v>
      </c>
      <c r="K172" s="220" t="s">
        <v>506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246</v>
      </c>
      <c r="AT172" s="229" t="s">
        <v>156</v>
      </c>
      <c r="AU172" s="229" t="s">
        <v>86</v>
      </c>
      <c r="AY172" s="17" t="s">
        <v>154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246</v>
      </c>
      <c r="BM172" s="229" t="s">
        <v>472</v>
      </c>
    </row>
    <row r="173" s="2" customFormat="1" ht="16.5" customHeight="1">
      <c r="A173" s="38"/>
      <c r="B173" s="39"/>
      <c r="C173" s="218" t="s">
        <v>338</v>
      </c>
      <c r="D173" s="218" t="s">
        <v>156</v>
      </c>
      <c r="E173" s="219" t="s">
        <v>1609</v>
      </c>
      <c r="F173" s="220" t="s">
        <v>1610</v>
      </c>
      <c r="G173" s="221" t="s">
        <v>387</v>
      </c>
      <c r="H173" s="222">
        <v>164</v>
      </c>
      <c r="I173" s="223"/>
      <c r="J173" s="224">
        <f>ROUND(I173*H173,2)</f>
        <v>0</v>
      </c>
      <c r="K173" s="220" t="s">
        <v>160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246</v>
      </c>
      <c r="AT173" s="229" t="s">
        <v>156</v>
      </c>
      <c r="AU173" s="229" t="s">
        <v>86</v>
      </c>
      <c r="AY173" s="17" t="s">
        <v>154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246</v>
      </c>
      <c r="BM173" s="229" t="s">
        <v>482</v>
      </c>
    </row>
    <row r="174" s="2" customFormat="1" ht="33" customHeight="1">
      <c r="A174" s="38"/>
      <c r="B174" s="39"/>
      <c r="C174" s="218" t="s">
        <v>343</v>
      </c>
      <c r="D174" s="218" t="s">
        <v>156</v>
      </c>
      <c r="E174" s="219" t="s">
        <v>1611</v>
      </c>
      <c r="F174" s="220" t="s">
        <v>1612</v>
      </c>
      <c r="G174" s="221" t="s">
        <v>387</v>
      </c>
      <c r="H174" s="222">
        <v>42</v>
      </c>
      <c r="I174" s="223"/>
      <c r="J174" s="224">
        <f>ROUND(I174*H174,2)</f>
        <v>0</v>
      </c>
      <c r="K174" s="220" t="s">
        <v>160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0.00034000000000000002</v>
      </c>
      <c r="R174" s="227">
        <f>Q174*H174</f>
        <v>0.014280000000000001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246</v>
      </c>
      <c r="AT174" s="229" t="s">
        <v>156</v>
      </c>
      <c r="AU174" s="229" t="s">
        <v>86</v>
      </c>
      <c r="AY174" s="17" t="s">
        <v>154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246</v>
      </c>
      <c r="BM174" s="229" t="s">
        <v>1613</v>
      </c>
    </row>
    <row r="175" s="14" customFormat="1">
      <c r="A175" s="14"/>
      <c r="B175" s="242"/>
      <c r="C175" s="243"/>
      <c r="D175" s="233" t="s">
        <v>163</v>
      </c>
      <c r="E175" s="244" t="s">
        <v>1</v>
      </c>
      <c r="F175" s="245" t="s">
        <v>1614</v>
      </c>
      <c r="G175" s="243"/>
      <c r="H175" s="246">
        <v>42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163</v>
      </c>
      <c r="AU175" s="252" t="s">
        <v>86</v>
      </c>
      <c r="AV175" s="14" t="s">
        <v>88</v>
      </c>
      <c r="AW175" s="14" t="s">
        <v>34</v>
      </c>
      <c r="AX175" s="14" t="s">
        <v>86</v>
      </c>
      <c r="AY175" s="252" t="s">
        <v>154</v>
      </c>
    </row>
    <row r="176" s="2" customFormat="1" ht="37.8" customHeight="1">
      <c r="A176" s="38"/>
      <c r="B176" s="39"/>
      <c r="C176" s="218" t="s">
        <v>347</v>
      </c>
      <c r="D176" s="218" t="s">
        <v>156</v>
      </c>
      <c r="E176" s="219" t="s">
        <v>1615</v>
      </c>
      <c r="F176" s="220" t="s">
        <v>1616</v>
      </c>
      <c r="G176" s="221" t="s">
        <v>387</v>
      </c>
      <c r="H176" s="222">
        <v>122</v>
      </c>
      <c r="I176" s="223"/>
      <c r="J176" s="224">
        <f>ROUND(I176*H176,2)</f>
        <v>0</v>
      </c>
      <c r="K176" s="220" t="s">
        <v>160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0.00010000000000000001</v>
      </c>
      <c r="R176" s="227">
        <f>Q176*H176</f>
        <v>0.012200000000000001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246</v>
      </c>
      <c r="AT176" s="229" t="s">
        <v>156</v>
      </c>
      <c r="AU176" s="229" t="s">
        <v>86</v>
      </c>
      <c r="AY176" s="17" t="s">
        <v>154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246</v>
      </c>
      <c r="BM176" s="229" t="s">
        <v>1617</v>
      </c>
    </row>
    <row r="177" s="14" customFormat="1">
      <c r="A177" s="14"/>
      <c r="B177" s="242"/>
      <c r="C177" s="243"/>
      <c r="D177" s="233" t="s">
        <v>163</v>
      </c>
      <c r="E177" s="244" t="s">
        <v>1</v>
      </c>
      <c r="F177" s="245" t="s">
        <v>1618</v>
      </c>
      <c r="G177" s="243"/>
      <c r="H177" s="246">
        <v>122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163</v>
      </c>
      <c r="AU177" s="252" t="s">
        <v>86</v>
      </c>
      <c r="AV177" s="14" t="s">
        <v>88</v>
      </c>
      <c r="AW177" s="14" t="s">
        <v>34</v>
      </c>
      <c r="AX177" s="14" t="s">
        <v>86</v>
      </c>
      <c r="AY177" s="252" t="s">
        <v>154</v>
      </c>
    </row>
    <row r="178" s="2" customFormat="1" ht="21.75" customHeight="1">
      <c r="A178" s="38"/>
      <c r="B178" s="39"/>
      <c r="C178" s="218" t="s">
        <v>351</v>
      </c>
      <c r="D178" s="218" t="s">
        <v>156</v>
      </c>
      <c r="E178" s="219" t="s">
        <v>1619</v>
      </c>
      <c r="F178" s="220" t="s">
        <v>1620</v>
      </c>
      <c r="G178" s="221" t="s">
        <v>180</v>
      </c>
      <c r="H178" s="222">
        <v>0.191</v>
      </c>
      <c r="I178" s="223"/>
      <c r="J178" s="224">
        <f>ROUND(I178*H178,2)</f>
        <v>0</v>
      </c>
      <c r="K178" s="220" t="s">
        <v>160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246</v>
      </c>
      <c r="AT178" s="229" t="s">
        <v>156</v>
      </c>
      <c r="AU178" s="229" t="s">
        <v>86</v>
      </c>
      <c r="AY178" s="17" t="s">
        <v>154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246</v>
      </c>
      <c r="BM178" s="229" t="s">
        <v>502</v>
      </c>
    </row>
    <row r="179" s="12" customFormat="1" ht="25.92" customHeight="1">
      <c r="A179" s="12"/>
      <c r="B179" s="202"/>
      <c r="C179" s="203"/>
      <c r="D179" s="204" t="s">
        <v>77</v>
      </c>
      <c r="E179" s="205" t="s">
        <v>1621</v>
      </c>
      <c r="F179" s="205" t="s">
        <v>1622</v>
      </c>
      <c r="G179" s="203"/>
      <c r="H179" s="203"/>
      <c r="I179" s="206"/>
      <c r="J179" s="207">
        <f>BK179</f>
        <v>0</v>
      </c>
      <c r="K179" s="203"/>
      <c r="L179" s="208"/>
      <c r="M179" s="209"/>
      <c r="N179" s="210"/>
      <c r="O179" s="210"/>
      <c r="P179" s="211">
        <f>SUM(P180:P189)</f>
        <v>0</v>
      </c>
      <c r="Q179" s="210"/>
      <c r="R179" s="211">
        <f>SUM(R180:R189)</f>
        <v>0.38850399999999996</v>
      </c>
      <c r="S179" s="210"/>
      <c r="T179" s="212">
        <f>SUM(T180:T189)</f>
        <v>0.65449999999999997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88</v>
      </c>
      <c r="AT179" s="214" t="s">
        <v>77</v>
      </c>
      <c r="AU179" s="214" t="s">
        <v>78</v>
      </c>
      <c r="AY179" s="213" t="s">
        <v>154</v>
      </c>
      <c r="BK179" s="215">
        <f>SUM(BK180:BK189)</f>
        <v>0</v>
      </c>
    </row>
    <row r="180" s="2" customFormat="1" ht="24.15" customHeight="1">
      <c r="A180" s="38"/>
      <c r="B180" s="39"/>
      <c r="C180" s="218" t="s">
        <v>356</v>
      </c>
      <c r="D180" s="218" t="s">
        <v>156</v>
      </c>
      <c r="E180" s="219" t="s">
        <v>1623</v>
      </c>
      <c r="F180" s="220" t="s">
        <v>1624</v>
      </c>
      <c r="G180" s="221" t="s">
        <v>255</v>
      </c>
      <c r="H180" s="222">
        <v>16</v>
      </c>
      <c r="I180" s="223"/>
      <c r="J180" s="224">
        <f>ROUND(I180*H180,2)</f>
        <v>0</v>
      </c>
      <c r="K180" s="220" t="s">
        <v>160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246</v>
      </c>
      <c r="AT180" s="229" t="s">
        <v>156</v>
      </c>
      <c r="AU180" s="229" t="s">
        <v>86</v>
      </c>
      <c r="AY180" s="17" t="s">
        <v>154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246</v>
      </c>
      <c r="BM180" s="229" t="s">
        <v>517</v>
      </c>
    </row>
    <row r="181" s="2" customFormat="1" ht="16.5" customHeight="1">
      <c r="A181" s="38"/>
      <c r="B181" s="39"/>
      <c r="C181" s="218" t="s">
        <v>360</v>
      </c>
      <c r="D181" s="218" t="s">
        <v>156</v>
      </c>
      <c r="E181" s="219" t="s">
        <v>1625</v>
      </c>
      <c r="F181" s="220" t="s">
        <v>1626</v>
      </c>
      <c r="G181" s="221" t="s">
        <v>255</v>
      </c>
      <c r="H181" s="222">
        <v>14</v>
      </c>
      <c r="I181" s="223"/>
      <c r="J181" s="224">
        <f>ROUND(I181*H181,2)</f>
        <v>0</v>
      </c>
      <c r="K181" s="220" t="s">
        <v>160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7.6000000000000004E-05</v>
      </c>
      <c r="R181" s="227">
        <f>Q181*H181</f>
        <v>0.0010640000000000001</v>
      </c>
      <c r="S181" s="227">
        <v>0.04675</v>
      </c>
      <c r="T181" s="228">
        <f>S181*H181</f>
        <v>0.65449999999999997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246</v>
      </c>
      <c r="AT181" s="229" t="s">
        <v>156</v>
      </c>
      <c r="AU181" s="229" t="s">
        <v>86</v>
      </c>
      <c r="AY181" s="17" t="s">
        <v>154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246</v>
      </c>
      <c r="BM181" s="229" t="s">
        <v>528</v>
      </c>
    </row>
    <row r="182" s="2" customFormat="1" ht="24.15" customHeight="1">
      <c r="A182" s="38"/>
      <c r="B182" s="39"/>
      <c r="C182" s="218" t="s">
        <v>364</v>
      </c>
      <c r="D182" s="218" t="s">
        <v>156</v>
      </c>
      <c r="E182" s="219" t="s">
        <v>1627</v>
      </c>
      <c r="F182" s="220" t="s">
        <v>1628</v>
      </c>
      <c r="G182" s="221" t="s">
        <v>255</v>
      </c>
      <c r="H182" s="222">
        <v>6</v>
      </c>
      <c r="I182" s="223"/>
      <c r="J182" s="224">
        <f>ROUND(I182*H182,2)</f>
        <v>0</v>
      </c>
      <c r="K182" s="220" t="s">
        <v>506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0.0195</v>
      </c>
      <c r="R182" s="227">
        <f>Q182*H182</f>
        <v>0.11699999999999999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246</v>
      </c>
      <c r="AT182" s="229" t="s">
        <v>156</v>
      </c>
      <c r="AU182" s="229" t="s">
        <v>86</v>
      </c>
      <c r="AY182" s="17" t="s">
        <v>154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246</v>
      </c>
      <c r="BM182" s="229" t="s">
        <v>538</v>
      </c>
    </row>
    <row r="183" s="2" customFormat="1" ht="24.15" customHeight="1">
      <c r="A183" s="38"/>
      <c r="B183" s="39"/>
      <c r="C183" s="218" t="s">
        <v>371</v>
      </c>
      <c r="D183" s="218" t="s">
        <v>156</v>
      </c>
      <c r="E183" s="219" t="s">
        <v>1629</v>
      </c>
      <c r="F183" s="220" t="s">
        <v>1630</v>
      </c>
      <c r="G183" s="221" t="s">
        <v>255</v>
      </c>
      <c r="H183" s="222">
        <v>4</v>
      </c>
      <c r="I183" s="223"/>
      <c r="J183" s="224">
        <f>ROUND(I183*H183,2)</f>
        <v>0</v>
      </c>
      <c r="K183" s="220" t="s">
        <v>506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0.022290000000000001</v>
      </c>
      <c r="R183" s="227">
        <f>Q183*H183</f>
        <v>0.089160000000000003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246</v>
      </c>
      <c r="AT183" s="229" t="s">
        <v>156</v>
      </c>
      <c r="AU183" s="229" t="s">
        <v>86</v>
      </c>
      <c r="AY183" s="17" t="s">
        <v>154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246</v>
      </c>
      <c r="BM183" s="229" t="s">
        <v>546</v>
      </c>
    </row>
    <row r="184" s="2" customFormat="1" ht="24.15" customHeight="1">
      <c r="A184" s="38"/>
      <c r="B184" s="39"/>
      <c r="C184" s="218" t="s">
        <v>375</v>
      </c>
      <c r="D184" s="218" t="s">
        <v>156</v>
      </c>
      <c r="E184" s="219" t="s">
        <v>1631</v>
      </c>
      <c r="F184" s="220" t="s">
        <v>1632</v>
      </c>
      <c r="G184" s="221" t="s">
        <v>255</v>
      </c>
      <c r="H184" s="222">
        <v>3</v>
      </c>
      <c r="I184" s="223"/>
      <c r="J184" s="224">
        <f>ROUND(I184*H184,2)</f>
        <v>0</v>
      </c>
      <c r="K184" s="220" t="s">
        <v>506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0.045319999999999999</v>
      </c>
      <c r="R184" s="227">
        <f>Q184*H184</f>
        <v>0.13596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246</v>
      </c>
      <c r="AT184" s="229" t="s">
        <v>156</v>
      </c>
      <c r="AU184" s="229" t="s">
        <v>86</v>
      </c>
      <c r="AY184" s="17" t="s">
        <v>154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246</v>
      </c>
      <c r="BM184" s="229" t="s">
        <v>554</v>
      </c>
    </row>
    <row r="185" s="2" customFormat="1" ht="24.15" customHeight="1">
      <c r="A185" s="38"/>
      <c r="B185" s="39"/>
      <c r="C185" s="218" t="s">
        <v>380</v>
      </c>
      <c r="D185" s="218" t="s">
        <v>156</v>
      </c>
      <c r="E185" s="219" t="s">
        <v>1633</v>
      </c>
      <c r="F185" s="220" t="s">
        <v>1634</v>
      </c>
      <c r="G185" s="221" t="s">
        <v>255</v>
      </c>
      <c r="H185" s="222">
        <v>1</v>
      </c>
      <c r="I185" s="223"/>
      <c r="J185" s="224">
        <f>ROUND(I185*H185,2)</f>
        <v>0</v>
      </c>
      <c r="K185" s="220" t="s">
        <v>506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0.045319999999999999</v>
      </c>
      <c r="R185" s="227">
        <f>Q185*H185</f>
        <v>0.045319999999999999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246</v>
      </c>
      <c r="AT185" s="229" t="s">
        <v>156</v>
      </c>
      <c r="AU185" s="229" t="s">
        <v>86</v>
      </c>
      <c r="AY185" s="17" t="s">
        <v>154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246</v>
      </c>
      <c r="BM185" s="229" t="s">
        <v>562</v>
      </c>
    </row>
    <row r="186" s="2" customFormat="1" ht="24.15" customHeight="1">
      <c r="A186" s="38"/>
      <c r="B186" s="39"/>
      <c r="C186" s="218" t="s">
        <v>384</v>
      </c>
      <c r="D186" s="218" t="s">
        <v>156</v>
      </c>
      <c r="E186" s="219" t="s">
        <v>1635</v>
      </c>
      <c r="F186" s="220" t="s">
        <v>1636</v>
      </c>
      <c r="G186" s="221" t="s">
        <v>255</v>
      </c>
      <c r="H186" s="222">
        <v>13</v>
      </c>
      <c r="I186" s="223"/>
      <c r="J186" s="224">
        <f>ROUND(I186*H186,2)</f>
        <v>0</v>
      </c>
      <c r="K186" s="220" t="s">
        <v>160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246</v>
      </c>
      <c r="AT186" s="229" t="s">
        <v>156</v>
      </c>
      <c r="AU186" s="229" t="s">
        <v>86</v>
      </c>
      <c r="AY186" s="17" t="s">
        <v>154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246</v>
      </c>
      <c r="BM186" s="229" t="s">
        <v>1637</v>
      </c>
    </row>
    <row r="187" s="2" customFormat="1" ht="24.15" customHeight="1">
      <c r="A187" s="38"/>
      <c r="B187" s="39"/>
      <c r="C187" s="218" t="s">
        <v>391</v>
      </c>
      <c r="D187" s="218" t="s">
        <v>156</v>
      </c>
      <c r="E187" s="219" t="s">
        <v>1638</v>
      </c>
      <c r="F187" s="220" t="s">
        <v>1639</v>
      </c>
      <c r="G187" s="221" t="s">
        <v>255</v>
      </c>
      <c r="H187" s="222">
        <v>3</v>
      </c>
      <c r="I187" s="223"/>
      <c r="J187" s="224">
        <f>ROUND(I187*H187,2)</f>
        <v>0</v>
      </c>
      <c r="K187" s="220" t="s">
        <v>160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246</v>
      </c>
      <c r="AT187" s="229" t="s">
        <v>156</v>
      </c>
      <c r="AU187" s="229" t="s">
        <v>86</v>
      </c>
      <c r="AY187" s="17" t="s">
        <v>154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246</v>
      </c>
      <c r="BM187" s="229" t="s">
        <v>1640</v>
      </c>
    </row>
    <row r="188" s="2" customFormat="1" ht="16.5" customHeight="1">
      <c r="A188" s="38"/>
      <c r="B188" s="39"/>
      <c r="C188" s="218" t="s">
        <v>411</v>
      </c>
      <c r="D188" s="218" t="s">
        <v>156</v>
      </c>
      <c r="E188" s="219" t="s">
        <v>1641</v>
      </c>
      <c r="F188" s="220" t="s">
        <v>1642</v>
      </c>
      <c r="G188" s="221" t="s">
        <v>255</v>
      </c>
      <c r="H188" s="222">
        <v>16</v>
      </c>
      <c r="I188" s="223"/>
      <c r="J188" s="224">
        <f>ROUND(I188*H188,2)</f>
        <v>0</v>
      </c>
      <c r="K188" s="220" t="s">
        <v>160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246</v>
      </c>
      <c r="AT188" s="229" t="s">
        <v>156</v>
      </c>
      <c r="AU188" s="229" t="s">
        <v>86</v>
      </c>
      <c r="AY188" s="17" t="s">
        <v>154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246</v>
      </c>
      <c r="BM188" s="229" t="s">
        <v>590</v>
      </c>
    </row>
    <row r="189" s="2" customFormat="1" ht="21.75" customHeight="1">
      <c r="A189" s="38"/>
      <c r="B189" s="39"/>
      <c r="C189" s="218" t="s">
        <v>415</v>
      </c>
      <c r="D189" s="218" t="s">
        <v>156</v>
      </c>
      <c r="E189" s="219" t="s">
        <v>1643</v>
      </c>
      <c r="F189" s="220" t="s">
        <v>1644</v>
      </c>
      <c r="G189" s="221" t="s">
        <v>180</v>
      </c>
      <c r="H189" s="222">
        <v>0.38900000000000001</v>
      </c>
      <c r="I189" s="223"/>
      <c r="J189" s="224">
        <f>ROUND(I189*H189,2)</f>
        <v>0</v>
      </c>
      <c r="K189" s="220" t="s">
        <v>160</v>
      </c>
      <c r="L189" s="44"/>
      <c r="M189" s="278" t="s">
        <v>1</v>
      </c>
      <c r="N189" s="279" t="s">
        <v>43</v>
      </c>
      <c r="O189" s="280"/>
      <c r="P189" s="281">
        <f>O189*H189</f>
        <v>0</v>
      </c>
      <c r="Q189" s="281">
        <v>0</v>
      </c>
      <c r="R189" s="281">
        <f>Q189*H189</f>
        <v>0</v>
      </c>
      <c r="S189" s="281">
        <v>0</v>
      </c>
      <c r="T189" s="2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246</v>
      </c>
      <c r="AT189" s="229" t="s">
        <v>156</v>
      </c>
      <c r="AU189" s="229" t="s">
        <v>86</v>
      </c>
      <c r="AY189" s="17" t="s">
        <v>154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246</v>
      </c>
      <c r="BM189" s="229" t="s">
        <v>602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zLu2q7zqmy4YOr7/jexm69bCC+tqjQXCeY6U/fVUhDbwvHwB0An6OmkSOKRYZNvXJv9L8bOmW7NBeYks5yZTgQ==" hashValue="VikjdNg6H5uXY/1SKx8Nwt5RY5Ztary4Yvhx9gcoBT5wiZ1Yae9k6dQo+Ev/tOYzC4V1mB6iGysnZXbxaPH1Qw==" algorithmName="SHA-512" password="8DD4"/>
  <autoFilter ref="C126:K18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1645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1530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ROUND((SUM(BE123:BE160)),  2)</f>
        <v>0</v>
      </c>
      <c r="G33" s="38"/>
      <c r="H33" s="38"/>
      <c r="I33" s="155">
        <v>0.20999999999999999</v>
      </c>
      <c r="J33" s="154">
        <f>ROUND(((SUM(BE123:BE160))*I33),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ROUND((SUM(BF123:BF160)),  2)</f>
        <v>0</v>
      </c>
      <c r="G34" s="38"/>
      <c r="H34" s="38"/>
      <c r="I34" s="155">
        <v>0.12</v>
      </c>
      <c r="J34" s="154">
        <f>ROUND(((SUM(BF123:BF160))*I34),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ROUND((SUM(BH123:BH160)),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D - Plyn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Miroslav Šrámek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1531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126</v>
      </c>
      <c r="E99" s="182"/>
      <c r="F99" s="182"/>
      <c r="G99" s="182"/>
      <c r="H99" s="182"/>
      <c r="I99" s="182"/>
      <c r="J99" s="183">
        <f>J127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5"/>
      <c r="C100" s="186"/>
      <c r="D100" s="187" t="s">
        <v>127</v>
      </c>
      <c r="E100" s="188"/>
      <c r="F100" s="188"/>
      <c r="G100" s="188"/>
      <c r="H100" s="188"/>
      <c r="I100" s="188"/>
      <c r="J100" s="189">
        <f>J128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9"/>
      <c r="C101" s="180"/>
      <c r="D101" s="181" t="s">
        <v>1646</v>
      </c>
      <c r="E101" s="182"/>
      <c r="F101" s="182"/>
      <c r="G101" s="182"/>
      <c r="H101" s="182"/>
      <c r="I101" s="182"/>
      <c r="J101" s="183">
        <f>J133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9"/>
      <c r="C102" s="180"/>
      <c r="D102" s="181" t="s">
        <v>1533</v>
      </c>
      <c r="E102" s="182"/>
      <c r="F102" s="182"/>
      <c r="G102" s="182"/>
      <c r="H102" s="182"/>
      <c r="I102" s="182"/>
      <c r="J102" s="183">
        <f>J144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9"/>
      <c r="C103" s="180"/>
      <c r="D103" s="181" t="s">
        <v>1647</v>
      </c>
      <c r="E103" s="182"/>
      <c r="F103" s="182"/>
      <c r="G103" s="182"/>
      <c r="H103" s="182"/>
      <c r="I103" s="182"/>
      <c r="J103" s="183">
        <f>J159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Rekonstrukce kuchyně a jídelny v hlavním objektu Středního odborného učiliště opravárenského Králíky - REVIZE 2024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D - Plyn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Králíky</v>
      </c>
      <c r="G117" s="40"/>
      <c r="H117" s="40"/>
      <c r="I117" s="32" t="s">
        <v>22</v>
      </c>
      <c r="J117" s="79" t="str">
        <f>IF(J12="","",J12)</f>
        <v>27. 3. 2024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Střední odborné učiliště opravárenské</v>
      </c>
      <c r="G119" s="40"/>
      <c r="H119" s="40"/>
      <c r="I119" s="32" t="s">
        <v>31</v>
      </c>
      <c r="J119" s="36" t="str">
        <f>E21</f>
        <v>Miroslav Šrámek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140</v>
      </c>
      <c r="D122" s="194" t="s">
        <v>63</v>
      </c>
      <c r="E122" s="194" t="s">
        <v>59</v>
      </c>
      <c r="F122" s="194" t="s">
        <v>60</v>
      </c>
      <c r="G122" s="194" t="s">
        <v>141</v>
      </c>
      <c r="H122" s="194" t="s">
        <v>142</v>
      </c>
      <c r="I122" s="194" t="s">
        <v>143</v>
      </c>
      <c r="J122" s="194" t="s">
        <v>114</v>
      </c>
      <c r="K122" s="195" t="s">
        <v>144</v>
      </c>
      <c r="L122" s="196"/>
      <c r="M122" s="100" t="s">
        <v>1</v>
      </c>
      <c r="N122" s="101" t="s">
        <v>42</v>
      </c>
      <c r="O122" s="101" t="s">
        <v>145</v>
      </c>
      <c r="P122" s="101" t="s">
        <v>146</v>
      </c>
      <c r="Q122" s="101" t="s">
        <v>147</v>
      </c>
      <c r="R122" s="101" t="s">
        <v>148</v>
      </c>
      <c r="S122" s="101" t="s">
        <v>149</v>
      </c>
      <c r="T122" s="102" t="s">
        <v>150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151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P124+P127+P133+P144+P159</f>
        <v>0</v>
      </c>
      <c r="Q123" s="104"/>
      <c r="R123" s="199">
        <f>R124+R127+R133+R144+R159</f>
        <v>0.041377359999999995</v>
      </c>
      <c r="S123" s="104"/>
      <c r="T123" s="200">
        <f>T124+T127+T133+T144+T159</f>
        <v>0.099500000000000005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116</v>
      </c>
      <c r="BK123" s="201">
        <f>BK124+BK127+BK133+BK144+BK159</f>
        <v>0</v>
      </c>
    </row>
    <row r="124" s="12" customFormat="1" ht="25.92" customHeight="1">
      <c r="A124" s="12"/>
      <c r="B124" s="202"/>
      <c r="C124" s="203"/>
      <c r="D124" s="204" t="s">
        <v>77</v>
      </c>
      <c r="E124" s="205" t="s">
        <v>152</v>
      </c>
      <c r="F124" s="205" t="s">
        <v>153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0.0029399999999999999</v>
      </c>
      <c r="S124" s="210"/>
      <c r="T124" s="212">
        <f>T125</f>
        <v>0.078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86</v>
      </c>
      <c r="AT124" s="214" t="s">
        <v>77</v>
      </c>
      <c r="AU124" s="214" t="s">
        <v>78</v>
      </c>
      <c r="AY124" s="213" t="s">
        <v>154</v>
      </c>
      <c r="BK124" s="215">
        <f>BK125</f>
        <v>0</v>
      </c>
    </row>
    <row r="125" s="12" customFormat="1" ht="22.8" customHeight="1">
      <c r="A125" s="12"/>
      <c r="B125" s="202"/>
      <c r="C125" s="203"/>
      <c r="D125" s="204" t="s">
        <v>77</v>
      </c>
      <c r="E125" s="216" t="s">
        <v>208</v>
      </c>
      <c r="F125" s="216" t="s">
        <v>1543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0.0029399999999999999</v>
      </c>
      <c r="S125" s="210"/>
      <c r="T125" s="212">
        <f>T126</f>
        <v>0.078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86</v>
      </c>
      <c r="AY125" s="213" t="s">
        <v>154</v>
      </c>
      <c r="BK125" s="215">
        <f>BK126</f>
        <v>0</v>
      </c>
    </row>
    <row r="126" s="2" customFormat="1" ht="24.15" customHeight="1">
      <c r="A126" s="38"/>
      <c r="B126" s="39"/>
      <c r="C126" s="218" t="s">
        <v>86</v>
      </c>
      <c r="D126" s="218" t="s">
        <v>156</v>
      </c>
      <c r="E126" s="219" t="s">
        <v>1648</v>
      </c>
      <c r="F126" s="220" t="s">
        <v>1649</v>
      </c>
      <c r="G126" s="221" t="s">
        <v>387</v>
      </c>
      <c r="H126" s="222">
        <v>2</v>
      </c>
      <c r="I126" s="223"/>
      <c r="J126" s="224">
        <f>ROUND(I126*H126,2)</f>
        <v>0</v>
      </c>
      <c r="K126" s="220" t="s">
        <v>160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0.00147</v>
      </c>
      <c r="R126" s="227">
        <f>Q126*H126</f>
        <v>0.0029399999999999999</v>
      </c>
      <c r="S126" s="227">
        <v>0.039</v>
      </c>
      <c r="T126" s="228">
        <f>S126*H126</f>
        <v>0.078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161</v>
      </c>
      <c r="AT126" s="229" t="s">
        <v>156</v>
      </c>
      <c r="AU126" s="229" t="s">
        <v>88</v>
      </c>
      <c r="AY126" s="17" t="s">
        <v>154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161</v>
      </c>
      <c r="BM126" s="229" t="s">
        <v>1650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776</v>
      </c>
      <c r="F127" s="205" t="s">
        <v>777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0.0064590399999999992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77</v>
      </c>
      <c r="AU127" s="214" t="s">
        <v>78</v>
      </c>
      <c r="AY127" s="213" t="s">
        <v>154</v>
      </c>
      <c r="BK127" s="215">
        <f>BK128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778</v>
      </c>
      <c r="F128" s="216" t="s">
        <v>779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SUM(P129:P132)</f>
        <v>0</v>
      </c>
      <c r="Q128" s="210"/>
      <c r="R128" s="211">
        <f>SUM(R129:R132)</f>
        <v>0.0064590399999999992</v>
      </c>
      <c r="S128" s="210"/>
      <c r="T128" s="212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88</v>
      </c>
      <c r="AT128" s="214" t="s">
        <v>77</v>
      </c>
      <c r="AU128" s="214" t="s">
        <v>86</v>
      </c>
      <c r="AY128" s="213" t="s">
        <v>154</v>
      </c>
      <c r="BK128" s="215">
        <f>SUM(BK129:BK132)</f>
        <v>0</v>
      </c>
    </row>
    <row r="129" s="2" customFormat="1" ht="24.15" customHeight="1">
      <c r="A129" s="38"/>
      <c r="B129" s="39"/>
      <c r="C129" s="218" t="s">
        <v>88</v>
      </c>
      <c r="D129" s="218" t="s">
        <v>156</v>
      </c>
      <c r="E129" s="219" t="s">
        <v>1651</v>
      </c>
      <c r="F129" s="220" t="s">
        <v>1652</v>
      </c>
      <c r="G129" s="221" t="s">
        <v>255</v>
      </c>
      <c r="H129" s="222">
        <v>1</v>
      </c>
      <c r="I129" s="223"/>
      <c r="J129" s="224">
        <f>ROUND(I129*H129,2)</f>
        <v>0</v>
      </c>
      <c r="K129" s="220" t="s">
        <v>160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0.00029903999999999998</v>
      </c>
      <c r="R129" s="227">
        <f>Q129*H129</f>
        <v>0.00029903999999999998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246</v>
      </c>
      <c r="AT129" s="229" t="s">
        <v>156</v>
      </c>
      <c r="AU129" s="229" t="s">
        <v>88</v>
      </c>
      <c r="AY129" s="17" t="s">
        <v>154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246</v>
      </c>
      <c r="BM129" s="229" t="s">
        <v>1653</v>
      </c>
    </row>
    <row r="130" s="2" customFormat="1" ht="44.25" customHeight="1">
      <c r="A130" s="38"/>
      <c r="B130" s="39"/>
      <c r="C130" s="264" t="s">
        <v>169</v>
      </c>
      <c r="D130" s="264" t="s">
        <v>258</v>
      </c>
      <c r="E130" s="265" t="s">
        <v>1654</v>
      </c>
      <c r="F130" s="266" t="s">
        <v>1655</v>
      </c>
      <c r="G130" s="267" t="s">
        <v>205</v>
      </c>
      <c r="H130" s="268">
        <v>1.3999999999999999</v>
      </c>
      <c r="I130" s="269"/>
      <c r="J130" s="270">
        <f>ROUND(I130*H130,2)</f>
        <v>0</v>
      </c>
      <c r="K130" s="266" t="s">
        <v>160</v>
      </c>
      <c r="L130" s="271"/>
      <c r="M130" s="272" t="s">
        <v>1</v>
      </c>
      <c r="N130" s="273" t="s">
        <v>43</v>
      </c>
      <c r="O130" s="91"/>
      <c r="P130" s="227">
        <f>O130*H130</f>
        <v>0</v>
      </c>
      <c r="Q130" s="227">
        <v>0.0044000000000000003</v>
      </c>
      <c r="R130" s="227">
        <f>Q130*H130</f>
        <v>0.0061599999999999997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338</v>
      </c>
      <c r="AT130" s="229" t="s">
        <v>258</v>
      </c>
      <c r="AU130" s="229" t="s">
        <v>88</v>
      </c>
      <c r="AY130" s="17" t="s">
        <v>154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246</v>
      </c>
      <c r="BM130" s="229" t="s">
        <v>1656</v>
      </c>
    </row>
    <row r="131" s="14" customFormat="1">
      <c r="A131" s="14"/>
      <c r="B131" s="242"/>
      <c r="C131" s="243"/>
      <c r="D131" s="233" t="s">
        <v>163</v>
      </c>
      <c r="E131" s="243"/>
      <c r="F131" s="245" t="s">
        <v>1657</v>
      </c>
      <c r="G131" s="243"/>
      <c r="H131" s="246">
        <v>1.3999999999999999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163</v>
      </c>
      <c r="AU131" s="252" t="s">
        <v>88</v>
      </c>
      <c r="AV131" s="14" t="s">
        <v>88</v>
      </c>
      <c r="AW131" s="14" t="s">
        <v>4</v>
      </c>
      <c r="AX131" s="14" t="s">
        <v>86</v>
      </c>
      <c r="AY131" s="252" t="s">
        <v>154</v>
      </c>
    </row>
    <row r="132" s="2" customFormat="1" ht="24.15" customHeight="1">
      <c r="A132" s="38"/>
      <c r="B132" s="39"/>
      <c r="C132" s="218" t="s">
        <v>161</v>
      </c>
      <c r="D132" s="218" t="s">
        <v>156</v>
      </c>
      <c r="E132" s="219" t="s">
        <v>838</v>
      </c>
      <c r="F132" s="220" t="s">
        <v>839</v>
      </c>
      <c r="G132" s="221" t="s">
        <v>180</v>
      </c>
      <c r="H132" s="222">
        <v>0.0060000000000000001</v>
      </c>
      <c r="I132" s="223"/>
      <c r="J132" s="224">
        <f>ROUND(I132*H132,2)</f>
        <v>0</v>
      </c>
      <c r="K132" s="220" t="s">
        <v>160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246</v>
      </c>
      <c r="AT132" s="229" t="s">
        <v>156</v>
      </c>
      <c r="AU132" s="229" t="s">
        <v>88</v>
      </c>
      <c r="AY132" s="17" t="s">
        <v>154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246</v>
      </c>
      <c r="BM132" s="229" t="s">
        <v>1658</v>
      </c>
    </row>
    <row r="133" s="12" customFormat="1" ht="25.92" customHeight="1">
      <c r="A133" s="12"/>
      <c r="B133" s="202"/>
      <c r="C133" s="203"/>
      <c r="D133" s="204" t="s">
        <v>77</v>
      </c>
      <c r="E133" s="205" t="s">
        <v>1659</v>
      </c>
      <c r="F133" s="205" t="s">
        <v>1660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SUM(P134:P143)</f>
        <v>0</v>
      </c>
      <c r="Q133" s="210"/>
      <c r="R133" s="211">
        <f>SUM(R134:R143)</f>
        <v>0.025818319999999999</v>
      </c>
      <c r="S133" s="210"/>
      <c r="T133" s="212">
        <f>SUM(T134:T143)</f>
        <v>0.021499999999999998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88</v>
      </c>
      <c r="AT133" s="214" t="s">
        <v>77</v>
      </c>
      <c r="AU133" s="214" t="s">
        <v>78</v>
      </c>
      <c r="AY133" s="213" t="s">
        <v>154</v>
      </c>
      <c r="BK133" s="215">
        <f>SUM(BK134:BK143)</f>
        <v>0</v>
      </c>
    </row>
    <row r="134" s="2" customFormat="1" ht="24.15" customHeight="1">
      <c r="A134" s="38"/>
      <c r="B134" s="39"/>
      <c r="C134" s="218" t="s">
        <v>177</v>
      </c>
      <c r="D134" s="218" t="s">
        <v>156</v>
      </c>
      <c r="E134" s="219" t="s">
        <v>1661</v>
      </c>
      <c r="F134" s="220" t="s">
        <v>1662</v>
      </c>
      <c r="G134" s="221" t="s">
        <v>387</v>
      </c>
      <c r="H134" s="222">
        <v>12</v>
      </c>
      <c r="I134" s="223"/>
      <c r="J134" s="224">
        <f>ROUND(I134*H134,2)</f>
        <v>0</v>
      </c>
      <c r="K134" s="220" t="s">
        <v>160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0.0018473599999999999</v>
      </c>
      <c r="R134" s="227">
        <f>Q134*H134</f>
        <v>0.022168319999999998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246</v>
      </c>
      <c r="AT134" s="229" t="s">
        <v>156</v>
      </c>
      <c r="AU134" s="229" t="s">
        <v>86</v>
      </c>
      <c r="AY134" s="17" t="s">
        <v>154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246</v>
      </c>
      <c r="BM134" s="229" t="s">
        <v>88</v>
      </c>
    </row>
    <row r="135" s="2" customFormat="1" ht="24.15" customHeight="1">
      <c r="A135" s="38"/>
      <c r="B135" s="39"/>
      <c r="C135" s="218" t="s">
        <v>184</v>
      </c>
      <c r="D135" s="218" t="s">
        <v>156</v>
      </c>
      <c r="E135" s="219" t="s">
        <v>1663</v>
      </c>
      <c r="F135" s="220" t="s">
        <v>1664</v>
      </c>
      <c r="G135" s="221" t="s">
        <v>387</v>
      </c>
      <c r="H135" s="222">
        <v>0.5</v>
      </c>
      <c r="I135" s="223"/>
      <c r="J135" s="224">
        <f>ROUND(I135*H135,2)</f>
        <v>0</v>
      </c>
      <c r="K135" s="220" t="s">
        <v>160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0.00396</v>
      </c>
      <c r="R135" s="227">
        <f>Q135*H135</f>
        <v>0.00198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246</v>
      </c>
      <c r="AT135" s="229" t="s">
        <v>156</v>
      </c>
      <c r="AU135" s="229" t="s">
        <v>86</v>
      </c>
      <c r="AY135" s="17" t="s">
        <v>154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246</v>
      </c>
      <c r="BM135" s="229" t="s">
        <v>1665</v>
      </c>
    </row>
    <row r="136" s="2" customFormat="1" ht="16.5" customHeight="1">
      <c r="A136" s="38"/>
      <c r="B136" s="39"/>
      <c r="C136" s="218" t="s">
        <v>189</v>
      </c>
      <c r="D136" s="218" t="s">
        <v>156</v>
      </c>
      <c r="E136" s="219" t="s">
        <v>1666</v>
      </c>
      <c r="F136" s="220" t="s">
        <v>1667</v>
      </c>
      <c r="G136" s="221" t="s">
        <v>387</v>
      </c>
      <c r="H136" s="222">
        <v>10</v>
      </c>
      <c r="I136" s="223"/>
      <c r="J136" s="224">
        <f>ROUND(I136*H136,2)</f>
        <v>0</v>
      </c>
      <c r="K136" s="220" t="s">
        <v>506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0.00011</v>
      </c>
      <c r="R136" s="227">
        <f>Q136*H136</f>
        <v>0.0011000000000000001</v>
      </c>
      <c r="S136" s="227">
        <v>0.00215</v>
      </c>
      <c r="T136" s="228">
        <f>S136*H136</f>
        <v>0.021499999999999998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246</v>
      </c>
      <c r="AT136" s="229" t="s">
        <v>156</v>
      </c>
      <c r="AU136" s="229" t="s">
        <v>86</v>
      </c>
      <c r="AY136" s="17" t="s">
        <v>154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246</v>
      </c>
      <c r="BM136" s="229" t="s">
        <v>1668</v>
      </c>
    </row>
    <row r="137" s="2" customFormat="1" ht="21.75" customHeight="1">
      <c r="A137" s="38"/>
      <c r="B137" s="39"/>
      <c r="C137" s="218" t="s">
        <v>202</v>
      </c>
      <c r="D137" s="218" t="s">
        <v>156</v>
      </c>
      <c r="E137" s="219" t="s">
        <v>1669</v>
      </c>
      <c r="F137" s="220" t="s">
        <v>1670</v>
      </c>
      <c r="G137" s="221" t="s">
        <v>255</v>
      </c>
      <c r="H137" s="222">
        <v>1</v>
      </c>
      <c r="I137" s="223"/>
      <c r="J137" s="224">
        <f>ROUND(I137*H137,2)</f>
        <v>0</v>
      </c>
      <c r="K137" s="220" t="s">
        <v>506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246</v>
      </c>
      <c r="AT137" s="229" t="s">
        <v>156</v>
      </c>
      <c r="AU137" s="229" t="s">
        <v>86</v>
      </c>
      <c r="AY137" s="17" t="s">
        <v>154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246</v>
      </c>
      <c r="BM137" s="229" t="s">
        <v>161</v>
      </c>
    </row>
    <row r="138" s="2" customFormat="1" ht="16.5" customHeight="1">
      <c r="A138" s="38"/>
      <c r="B138" s="39"/>
      <c r="C138" s="218" t="s">
        <v>208</v>
      </c>
      <c r="D138" s="218" t="s">
        <v>156</v>
      </c>
      <c r="E138" s="219" t="s">
        <v>1671</v>
      </c>
      <c r="F138" s="220" t="s">
        <v>1672</v>
      </c>
      <c r="G138" s="221" t="s">
        <v>255</v>
      </c>
      <c r="H138" s="222">
        <v>1</v>
      </c>
      <c r="I138" s="223"/>
      <c r="J138" s="224">
        <f>ROUND(I138*H138,2)</f>
        <v>0</v>
      </c>
      <c r="K138" s="220" t="s">
        <v>506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246</v>
      </c>
      <c r="AT138" s="229" t="s">
        <v>156</v>
      </c>
      <c r="AU138" s="229" t="s">
        <v>86</v>
      </c>
      <c r="AY138" s="17" t="s">
        <v>154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246</v>
      </c>
      <c r="BM138" s="229" t="s">
        <v>184</v>
      </c>
    </row>
    <row r="139" s="2" customFormat="1" ht="24.15" customHeight="1">
      <c r="A139" s="38"/>
      <c r="B139" s="39"/>
      <c r="C139" s="218" t="s">
        <v>212</v>
      </c>
      <c r="D139" s="218" t="s">
        <v>156</v>
      </c>
      <c r="E139" s="219" t="s">
        <v>1673</v>
      </c>
      <c r="F139" s="220" t="s">
        <v>1674</v>
      </c>
      <c r="G139" s="221" t="s">
        <v>255</v>
      </c>
      <c r="H139" s="222">
        <v>1</v>
      </c>
      <c r="I139" s="223"/>
      <c r="J139" s="224">
        <f>ROUND(I139*H139,2)</f>
        <v>0</v>
      </c>
      <c r="K139" s="220" t="s">
        <v>506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246</v>
      </c>
      <c r="AT139" s="229" t="s">
        <v>156</v>
      </c>
      <c r="AU139" s="229" t="s">
        <v>86</v>
      </c>
      <c r="AY139" s="17" t="s">
        <v>154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246</v>
      </c>
      <c r="BM139" s="229" t="s">
        <v>202</v>
      </c>
    </row>
    <row r="140" s="2" customFormat="1" ht="16.5" customHeight="1">
      <c r="A140" s="38"/>
      <c r="B140" s="39"/>
      <c r="C140" s="218" t="s">
        <v>218</v>
      </c>
      <c r="D140" s="218" t="s">
        <v>156</v>
      </c>
      <c r="E140" s="219" t="s">
        <v>1675</v>
      </c>
      <c r="F140" s="220" t="s">
        <v>1676</v>
      </c>
      <c r="G140" s="221" t="s">
        <v>255</v>
      </c>
      <c r="H140" s="222">
        <v>1</v>
      </c>
      <c r="I140" s="223"/>
      <c r="J140" s="224">
        <f>ROUND(I140*H140,2)</f>
        <v>0</v>
      </c>
      <c r="K140" s="220" t="s">
        <v>160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0.00025000000000000001</v>
      </c>
      <c r="R140" s="227">
        <f>Q140*H140</f>
        <v>0.00025000000000000001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246</v>
      </c>
      <c r="AT140" s="229" t="s">
        <v>156</v>
      </c>
      <c r="AU140" s="229" t="s">
        <v>86</v>
      </c>
      <c r="AY140" s="17" t="s">
        <v>154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246</v>
      </c>
      <c r="BM140" s="229" t="s">
        <v>212</v>
      </c>
    </row>
    <row r="141" s="2" customFormat="1" ht="24.15" customHeight="1">
      <c r="A141" s="38"/>
      <c r="B141" s="39"/>
      <c r="C141" s="218" t="s">
        <v>8</v>
      </c>
      <c r="D141" s="218" t="s">
        <v>156</v>
      </c>
      <c r="E141" s="219" t="s">
        <v>1677</v>
      </c>
      <c r="F141" s="220" t="s">
        <v>1678</v>
      </c>
      <c r="G141" s="221" t="s">
        <v>255</v>
      </c>
      <c r="H141" s="222">
        <v>1</v>
      </c>
      <c r="I141" s="223"/>
      <c r="J141" s="224">
        <f>ROUND(I141*H141,2)</f>
        <v>0</v>
      </c>
      <c r="K141" s="220" t="s">
        <v>160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246</v>
      </c>
      <c r="AT141" s="229" t="s">
        <v>156</v>
      </c>
      <c r="AU141" s="229" t="s">
        <v>86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246</v>
      </c>
      <c r="BM141" s="229" t="s">
        <v>8</v>
      </c>
    </row>
    <row r="142" s="2" customFormat="1" ht="16.5" customHeight="1">
      <c r="A142" s="38"/>
      <c r="B142" s="39"/>
      <c r="C142" s="264" t="s">
        <v>227</v>
      </c>
      <c r="D142" s="264" t="s">
        <v>258</v>
      </c>
      <c r="E142" s="265" t="s">
        <v>1679</v>
      </c>
      <c r="F142" s="266" t="s">
        <v>1680</v>
      </c>
      <c r="G142" s="267" t="s">
        <v>255</v>
      </c>
      <c r="H142" s="268">
        <v>1</v>
      </c>
      <c r="I142" s="269"/>
      <c r="J142" s="270">
        <f>ROUND(I142*H142,2)</f>
        <v>0</v>
      </c>
      <c r="K142" s="266" t="s">
        <v>506</v>
      </c>
      <c r="L142" s="271"/>
      <c r="M142" s="272" t="s">
        <v>1</v>
      </c>
      <c r="N142" s="273" t="s">
        <v>43</v>
      </c>
      <c r="O142" s="91"/>
      <c r="P142" s="227">
        <f>O142*H142</f>
        <v>0</v>
      </c>
      <c r="Q142" s="227">
        <v>0.00032000000000000003</v>
      </c>
      <c r="R142" s="227">
        <f>Q142*H142</f>
        <v>0.00032000000000000003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338</v>
      </c>
      <c r="AT142" s="229" t="s">
        <v>258</v>
      </c>
      <c r="AU142" s="229" t="s">
        <v>86</v>
      </c>
      <c r="AY142" s="17" t="s">
        <v>154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246</v>
      </c>
      <c r="BM142" s="229" t="s">
        <v>232</v>
      </c>
    </row>
    <row r="143" s="2" customFormat="1" ht="24.15" customHeight="1">
      <c r="A143" s="38"/>
      <c r="B143" s="39"/>
      <c r="C143" s="218" t="s">
        <v>232</v>
      </c>
      <c r="D143" s="218" t="s">
        <v>156</v>
      </c>
      <c r="E143" s="219" t="s">
        <v>1681</v>
      </c>
      <c r="F143" s="220" t="s">
        <v>1682</v>
      </c>
      <c r="G143" s="221" t="s">
        <v>180</v>
      </c>
      <c r="H143" s="222">
        <v>0.025999999999999999</v>
      </c>
      <c r="I143" s="223"/>
      <c r="J143" s="224">
        <f>ROUND(I143*H143,2)</f>
        <v>0</v>
      </c>
      <c r="K143" s="220" t="s">
        <v>160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161</v>
      </c>
      <c r="AT143" s="229" t="s">
        <v>156</v>
      </c>
      <c r="AU143" s="229" t="s">
        <v>86</v>
      </c>
      <c r="AY143" s="17" t="s">
        <v>154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161</v>
      </c>
      <c r="BM143" s="229" t="s">
        <v>1683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1567</v>
      </c>
      <c r="F144" s="205" t="s">
        <v>1568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SUM(P145:P158)</f>
        <v>0</v>
      </c>
      <c r="Q144" s="210"/>
      <c r="R144" s="211">
        <f>SUM(R145:R158)</f>
        <v>0.0053200000000000001</v>
      </c>
      <c r="S144" s="210"/>
      <c r="T144" s="212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88</v>
      </c>
      <c r="AT144" s="214" t="s">
        <v>77</v>
      </c>
      <c r="AU144" s="214" t="s">
        <v>78</v>
      </c>
      <c r="AY144" s="213" t="s">
        <v>154</v>
      </c>
      <c r="BK144" s="215">
        <f>SUM(BK145:BK158)</f>
        <v>0</v>
      </c>
    </row>
    <row r="145" s="2" customFormat="1" ht="24.15" customHeight="1">
      <c r="A145" s="38"/>
      <c r="B145" s="39"/>
      <c r="C145" s="218" t="s">
        <v>239</v>
      </c>
      <c r="D145" s="218" t="s">
        <v>156</v>
      </c>
      <c r="E145" s="219" t="s">
        <v>1684</v>
      </c>
      <c r="F145" s="220" t="s">
        <v>1685</v>
      </c>
      <c r="G145" s="221" t="s">
        <v>505</v>
      </c>
      <c r="H145" s="222">
        <v>1</v>
      </c>
      <c r="I145" s="223"/>
      <c r="J145" s="224">
        <f>ROUND(I145*H145,2)</f>
        <v>0</v>
      </c>
      <c r="K145" s="220" t="s">
        <v>506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4.0000000000000003E-05</v>
      </c>
      <c r="R145" s="227">
        <f>Q145*H145</f>
        <v>4.0000000000000003E-05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246</v>
      </c>
      <c r="AT145" s="229" t="s">
        <v>156</v>
      </c>
      <c r="AU145" s="229" t="s">
        <v>86</v>
      </c>
      <c r="AY145" s="17" t="s">
        <v>154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246</v>
      </c>
      <c r="BM145" s="229" t="s">
        <v>257</v>
      </c>
    </row>
    <row r="146" s="2" customFormat="1" ht="16.5" customHeight="1">
      <c r="A146" s="38"/>
      <c r="B146" s="39"/>
      <c r="C146" s="264" t="s">
        <v>246</v>
      </c>
      <c r="D146" s="264" t="s">
        <v>258</v>
      </c>
      <c r="E146" s="265" t="s">
        <v>1686</v>
      </c>
      <c r="F146" s="266" t="s">
        <v>1687</v>
      </c>
      <c r="G146" s="267" t="s">
        <v>255</v>
      </c>
      <c r="H146" s="268">
        <v>1</v>
      </c>
      <c r="I146" s="269"/>
      <c r="J146" s="270">
        <f>ROUND(I146*H146,2)</f>
        <v>0</v>
      </c>
      <c r="K146" s="266" t="s">
        <v>506</v>
      </c>
      <c r="L146" s="271"/>
      <c r="M146" s="272" t="s">
        <v>1</v>
      </c>
      <c r="N146" s="273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338</v>
      </c>
      <c r="AT146" s="229" t="s">
        <v>258</v>
      </c>
      <c r="AU146" s="229" t="s">
        <v>86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246</v>
      </c>
      <c r="BM146" s="229" t="s">
        <v>266</v>
      </c>
    </row>
    <row r="147" s="2" customFormat="1" ht="16.5" customHeight="1">
      <c r="A147" s="38"/>
      <c r="B147" s="39"/>
      <c r="C147" s="264" t="s">
        <v>252</v>
      </c>
      <c r="D147" s="264" t="s">
        <v>258</v>
      </c>
      <c r="E147" s="265" t="s">
        <v>1688</v>
      </c>
      <c r="F147" s="266" t="s">
        <v>1689</v>
      </c>
      <c r="G147" s="267" t="s">
        <v>255</v>
      </c>
      <c r="H147" s="268">
        <v>2</v>
      </c>
      <c r="I147" s="269"/>
      <c r="J147" s="270">
        <f>ROUND(I147*H147,2)</f>
        <v>0</v>
      </c>
      <c r="K147" s="266" t="s">
        <v>506</v>
      </c>
      <c r="L147" s="271"/>
      <c r="M147" s="272" t="s">
        <v>1</v>
      </c>
      <c r="N147" s="273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338</v>
      </c>
      <c r="AT147" s="229" t="s">
        <v>258</v>
      </c>
      <c r="AU147" s="229" t="s">
        <v>86</v>
      </c>
      <c r="AY147" s="17" t="s">
        <v>154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246</v>
      </c>
      <c r="BM147" s="229" t="s">
        <v>273</v>
      </c>
    </row>
    <row r="148" s="2" customFormat="1" ht="16.5" customHeight="1">
      <c r="A148" s="38"/>
      <c r="B148" s="39"/>
      <c r="C148" s="264" t="s">
        <v>257</v>
      </c>
      <c r="D148" s="264" t="s">
        <v>258</v>
      </c>
      <c r="E148" s="265" t="s">
        <v>1690</v>
      </c>
      <c r="F148" s="266" t="s">
        <v>1691</v>
      </c>
      <c r="G148" s="267" t="s">
        <v>505</v>
      </c>
      <c r="H148" s="268">
        <v>1</v>
      </c>
      <c r="I148" s="269"/>
      <c r="J148" s="270">
        <f>ROUND(I148*H148,2)</f>
        <v>0</v>
      </c>
      <c r="K148" s="266" t="s">
        <v>506</v>
      </c>
      <c r="L148" s="271"/>
      <c r="M148" s="272" t="s">
        <v>1</v>
      </c>
      <c r="N148" s="273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338</v>
      </c>
      <c r="AT148" s="229" t="s">
        <v>258</v>
      </c>
      <c r="AU148" s="229" t="s">
        <v>86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246</v>
      </c>
      <c r="BM148" s="229" t="s">
        <v>281</v>
      </c>
    </row>
    <row r="149" s="2" customFormat="1" ht="16.5" customHeight="1">
      <c r="A149" s="38"/>
      <c r="B149" s="39"/>
      <c r="C149" s="264" t="s">
        <v>262</v>
      </c>
      <c r="D149" s="264" t="s">
        <v>258</v>
      </c>
      <c r="E149" s="265" t="s">
        <v>1692</v>
      </c>
      <c r="F149" s="266" t="s">
        <v>1693</v>
      </c>
      <c r="G149" s="267" t="s">
        <v>255</v>
      </c>
      <c r="H149" s="268">
        <v>2</v>
      </c>
      <c r="I149" s="269"/>
      <c r="J149" s="270">
        <f>ROUND(I149*H149,2)</f>
        <v>0</v>
      </c>
      <c r="K149" s="266" t="s">
        <v>506</v>
      </c>
      <c r="L149" s="271"/>
      <c r="M149" s="272" t="s">
        <v>1</v>
      </c>
      <c r="N149" s="273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338</v>
      </c>
      <c r="AT149" s="229" t="s">
        <v>258</v>
      </c>
      <c r="AU149" s="229" t="s">
        <v>86</v>
      </c>
      <c r="AY149" s="17" t="s">
        <v>154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246</v>
      </c>
      <c r="BM149" s="229" t="s">
        <v>298</v>
      </c>
    </row>
    <row r="150" s="2" customFormat="1" ht="16.5" customHeight="1">
      <c r="A150" s="38"/>
      <c r="B150" s="39"/>
      <c r="C150" s="264" t="s">
        <v>266</v>
      </c>
      <c r="D150" s="264" t="s">
        <v>258</v>
      </c>
      <c r="E150" s="265" t="s">
        <v>1694</v>
      </c>
      <c r="F150" s="266" t="s">
        <v>1695</v>
      </c>
      <c r="G150" s="267" t="s">
        <v>255</v>
      </c>
      <c r="H150" s="268">
        <v>2</v>
      </c>
      <c r="I150" s="269"/>
      <c r="J150" s="270">
        <f>ROUND(I150*H150,2)</f>
        <v>0</v>
      </c>
      <c r="K150" s="266" t="s">
        <v>506</v>
      </c>
      <c r="L150" s="271"/>
      <c r="M150" s="272" t="s">
        <v>1</v>
      </c>
      <c r="N150" s="273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338</v>
      </c>
      <c r="AT150" s="229" t="s">
        <v>258</v>
      </c>
      <c r="AU150" s="229" t="s">
        <v>86</v>
      </c>
      <c r="AY150" s="17" t="s">
        <v>154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246</v>
      </c>
      <c r="BM150" s="229" t="s">
        <v>317</v>
      </c>
    </row>
    <row r="151" s="2" customFormat="1" ht="16.5" customHeight="1">
      <c r="A151" s="38"/>
      <c r="B151" s="39"/>
      <c r="C151" s="264" t="s">
        <v>7</v>
      </c>
      <c r="D151" s="264" t="s">
        <v>258</v>
      </c>
      <c r="E151" s="265" t="s">
        <v>1696</v>
      </c>
      <c r="F151" s="266" t="s">
        <v>1697</v>
      </c>
      <c r="G151" s="267" t="s">
        <v>255</v>
      </c>
      <c r="H151" s="268">
        <v>3</v>
      </c>
      <c r="I151" s="269"/>
      <c r="J151" s="270">
        <f>ROUND(I151*H151,2)</f>
        <v>0</v>
      </c>
      <c r="K151" s="266" t="s">
        <v>506</v>
      </c>
      <c r="L151" s="271"/>
      <c r="M151" s="272" t="s">
        <v>1</v>
      </c>
      <c r="N151" s="273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338</v>
      </c>
      <c r="AT151" s="229" t="s">
        <v>258</v>
      </c>
      <c r="AU151" s="229" t="s">
        <v>86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246</v>
      </c>
      <c r="BM151" s="229" t="s">
        <v>327</v>
      </c>
    </row>
    <row r="152" s="2" customFormat="1" ht="16.5" customHeight="1">
      <c r="A152" s="38"/>
      <c r="B152" s="39"/>
      <c r="C152" s="264" t="s">
        <v>273</v>
      </c>
      <c r="D152" s="264" t="s">
        <v>258</v>
      </c>
      <c r="E152" s="265" t="s">
        <v>1698</v>
      </c>
      <c r="F152" s="266" t="s">
        <v>1699</v>
      </c>
      <c r="G152" s="267" t="s">
        <v>255</v>
      </c>
      <c r="H152" s="268">
        <v>1</v>
      </c>
      <c r="I152" s="269"/>
      <c r="J152" s="270">
        <f>ROUND(I152*H152,2)</f>
        <v>0</v>
      </c>
      <c r="K152" s="266" t="s">
        <v>506</v>
      </c>
      <c r="L152" s="271"/>
      <c r="M152" s="272" t="s">
        <v>1</v>
      </c>
      <c r="N152" s="273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338</v>
      </c>
      <c r="AT152" s="229" t="s">
        <v>258</v>
      </c>
      <c r="AU152" s="229" t="s">
        <v>86</v>
      </c>
      <c r="AY152" s="17" t="s">
        <v>154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246</v>
      </c>
      <c r="BM152" s="229" t="s">
        <v>338</v>
      </c>
    </row>
    <row r="153" s="2" customFormat="1" ht="16.5" customHeight="1">
      <c r="A153" s="38"/>
      <c r="B153" s="39"/>
      <c r="C153" s="264" t="s">
        <v>277</v>
      </c>
      <c r="D153" s="264" t="s">
        <v>258</v>
      </c>
      <c r="E153" s="265" t="s">
        <v>1700</v>
      </c>
      <c r="F153" s="266" t="s">
        <v>1701</v>
      </c>
      <c r="G153" s="267" t="s">
        <v>255</v>
      </c>
      <c r="H153" s="268">
        <v>1</v>
      </c>
      <c r="I153" s="269"/>
      <c r="J153" s="270">
        <f>ROUND(I153*H153,2)</f>
        <v>0</v>
      </c>
      <c r="K153" s="266" t="s">
        <v>506</v>
      </c>
      <c r="L153" s="271"/>
      <c r="M153" s="272" t="s">
        <v>1</v>
      </c>
      <c r="N153" s="273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338</v>
      </c>
      <c r="AT153" s="229" t="s">
        <v>258</v>
      </c>
      <c r="AU153" s="229" t="s">
        <v>86</v>
      </c>
      <c r="AY153" s="17" t="s">
        <v>154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246</v>
      </c>
      <c r="BM153" s="229" t="s">
        <v>347</v>
      </c>
    </row>
    <row r="154" s="2" customFormat="1" ht="16.5" customHeight="1">
      <c r="A154" s="38"/>
      <c r="B154" s="39"/>
      <c r="C154" s="264" t="s">
        <v>281</v>
      </c>
      <c r="D154" s="264" t="s">
        <v>258</v>
      </c>
      <c r="E154" s="265" t="s">
        <v>1702</v>
      </c>
      <c r="F154" s="266" t="s">
        <v>1703</v>
      </c>
      <c r="G154" s="267" t="s">
        <v>255</v>
      </c>
      <c r="H154" s="268">
        <v>1</v>
      </c>
      <c r="I154" s="269"/>
      <c r="J154" s="270">
        <f>ROUND(I154*H154,2)</f>
        <v>0</v>
      </c>
      <c r="K154" s="266" t="s">
        <v>506</v>
      </c>
      <c r="L154" s="271"/>
      <c r="M154" s="272" t="s">
        <v>1</v>
      </c>
      <c r="N154" s="273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338</v>
      </c>
      <c r="AT154" s="229" t="s">
        <v>258</v>
      </c>
      <c r="AU154" s="229" t="s">
        <v>86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246</v>
      </c>
      <c r="BM154" s="229" t="s">
        <v>356</v>
      </c>
    </row>
    <row r="155" s="2" customFormat="1" ht="21.75" customHeight="1">
      <c r="A155" s="38"/>
      <c r="B155" s="39"/>
      <c r="C155" s="264" t="s">
        <v>293</v>
      </c>
      <c r="D155" s="264" t="s">
        <v>258</v>
      </c>
      <c r="E155" s="265" t="s">
        <v>1704</v>
      </c>
      <c r="F155" s="266" t="s">
        <v>1705</v>
      </c>
      <c r="G155" s="267" t="s">
        <v>255</v>
      </c>
      <c r="H155" s="268">
        <v>1</v>
      </c>
      <c r="I155" s="269"/>
      <c r="J155" s="270">
        <f>ROUND(I155*H155,2)</f>
        <v>0</v>
      </c>
      <c r="K155" s="266" t="s">
        <v>506</v>
      </c>
      <c r="L155" s="271"/>
      <c r="M155" s="272" t="s">
        <v>1</v>
      </c>
      <c r="N155" s="273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338</v>
      </c>
      <c r="AT155" s="229" t="s">
        <v>258</v>
      </c>
      <c r="AU155" s="229" t="s">
        <v>86</v>
      </c>
      <c r="AY155" s="17" t="s">
        <v>154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246</v>
      </c>
      <c r="BM155" s="229" t="s">
        <v>364</v>
      </c>
    </row>
    <row r="156" s="2" customFormat="1" ht="16.5" customHeight="1">
      <c r="A156" s="38"/>
      <c r="B156" s="39"/>
      <c r="C156" s="218" t="s">
        <v>298</v>
      </c>
      <c r="D156" s="218" t="s">
        <v>156</v>
      </c>
      <c r="E156" s="219" t="s">
        <v>1706</v>
      </c>
      <c r="F156" s="220" t="s">
        <v>1707</v>
      </c>
      <c r="G156" s="221" t="s">
        <v>1571</v>
      </c>
      <c r="H156" s="222">
        <v>6</v>
      </c>
      <c r="I156" s="223"/>
      <c r="J156" s="224">
        <f>ROUND(I156*H156,2)</f>
        <v>0</v>
      </c>
      <c r="K156" s="220" t="s">
        <v>506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0.00088000000000000003</v>
      </c>
      <c r="R156" s="227">
        <f>Q156*H156</f>
        <v>0.00528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246</v>
      </c>
      <c r="AT156" s="229" t="s">
        <v>156</v>
      </c>
      <c r="AU156" s="229" t="s">
        <v>86</v>
      </c>
      <c r="AY156" s="17" t="s">
        <v>154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246</v>
      </c>
      <c r="BM156" s="229" t="s">
        <v>375</v>
      </c>
    </row>
    <row r="157" s="2" customFormat="1" ht="16.5" customHeight="1">
      <c r="A157" s="38"/>
      <c r="B157" s="39"/>
      <c r="C157" s="218" t="s">
        <v>311</v>
      </c>
      <c r="D157" s="218" t="s">
        <v>156</v>
      </c>
      <c r="E157" s="219" t="s">
        <v>1569</v>
      </c>
      <c r="F157" s="220" t="s">
        <v>1570</v>
      </c>
      <c r="G157" s="221" t="s">
        <v>1571</v>
      </c>
      <c r="H157" s="222">
        <v>12</v>
      </c>
      <c r="I157" s="223"/>
      <c r="J157" s="224">
        <f>ROUND(I157*H157,2)</f>
        <v>0</v>
      </c>
      <c r="K157" s="220" t="s">
        <v>506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246</v>
      </c>
      <c r="AT157" s="229" t="s">
        <v>156</v>
      </c>
      <c r="AU157" s="229" t="s">
        <v>86</v>
      </c>
      <c r="AY157" s="17" t="s">
        <v>154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246</v>
      </c>
      <c r="BM157" s="229" t="s">
        <v>384</v>
      </c>
    </row>
    <row r="158" s="2" customFormat="1" ht="16.5" customHeight="1">
      <c r="A158" s="38"/>
      <c r="B158" s="39"/>
      <c r="C158" s="218" t="s">
        <v>317</v>
      </c>
      <c r="D158" s="218" t="s">
        <v>156</v>
      </c>
      <c r="E158" s="219" t="s">
        <v>1572</v>
      </c>
      <c r="F158" s="220" t="s">
        <v>1573</v>
      </c>
      <c r="G158" s="221" t="s">
        <v>180</v>
      </c>
      <c r="H158" s="222">
        <v>0.0050000000000000001</v>
      </c>
      <c r="I158" s="223"/>
      <c r="J158" s="224">
        <f>ROUND(I158*H158,2)</f>
        <v>0</v>
      </c>
      <c r="K158" s="220" t="s">
        <v>160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246</v>
      </c>
      <c r="AT158" s="229" t="s">
        <v>156</v>
      </c>
      <c r="AU158" s="229" t="s">
        <v>86</v>
      </c>
      <c r="AY158" s="17" t="s">
        <v>154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246</v>
      </c>
      <c r="BM158" s="229" t="s">
        <v>411</v>
      </c>
    </row>
    <row r="159" s="12" customFormat="1" ht="25.92" customHeight="1">
      <c r="A159" s="12"/>
      <c r="B159" s="202"/>
      <c r="C159" s="203"/>
      <c r="D159" s="204" t="s">
        <v>77</v>
      </c>
      <c r="E159" s="205" t="s">
        <v>1267</v>
      </c>
      <c r="F159" s="205" t="s">
        <v>1268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P160</f>
        <v>0</v>
      </c>
      <c r="Q159" s="210"/>
      <c r="R159" s="211">
        <f>R160</f>
        <v>0.00083999999999999993</v>
      </c>
      <c r="S159" s="210"/>
      <c r="T159" s="212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88</v>
      </c>
      <c r="AT159" s="214" t="s">
        <v>77</v>
      </c>
      <c r="AU159" s="214" t="s">
        <v>78</v>
      </c>
      <c r="AY159" s="213" t="s">
        <v>154</v>
      </c>
      <c r="BK159" s="215">
        <f>BK160</f>
        <v>0</v>
      </c>
    </row>
    <row r="160" s="2" customFormat="1" ht="24.15" customHeight="1">
      <c r="A160" s="38"/>
      <c r="B160" s="39"/>
      <c r="C160" s="218" t="s">
        <v>322</v>
      </c>
      <c r="D160" s="218" t="s">
        <v>156</v>
      </c>
      <c r="E160" s="219" t="s">
        <v>1708</v>
      </c>
      <c r="F160" s="220" t="s">
        <v>1709</v>
      </c>
      <c r="G160" s="221" t="s">
        <v>387</v>
      </c>
      <c r="H160" s="222">
        <v>12</v>
      </c>
      <c r="I160" s="223"/>
      <c r="J160" s="224">
        <f>ROUND(I160*H160,2)</f>
        <v>0</v>
      </c>
      <c r="K160" s="220" t="s">
        <v>506</v>
      </c>
      <c r="L160" s="44"/>
      <c r="M160" s="278" t="s">
        <v>1</v>
      </c>
      <c r="N160" s="279" t="s">
        <v>43</v>
      </c>
      <c r="O160" s="280"/>
      <c r="P160" s="281">
        <f>O160*H160</f>
        <v>0</v>
      </c>
      <c r="Q160" s="281">
        <v>6.9999999999999994E-05</v>
      </c>
      <c r="R160" s="281">
        <f>Q160*H160</f>
        <v>0.00083999999999999993</v>
      </c>
      <c r="S160" s="281">
        <v>0</v>
      </c>
      <c r="T160" s="2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246</v>
      </c>
      <c r="AT160" s="229" t="s">
        <v>156</v>
      </c>
      <c r="AU160" s="229" t="s">
        <v>86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246</v>
      </c>
      <c r="BM160" s="229" t="s">
        <v>419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kacfJRYWsOgVhwRMXVUgud/FUMQyyS5Tei7pwmwuKN6+aHV5IP2VsVpxb+rubpb5nvC/pt/ZNHaSmZDCPs6ytA==" hashValue="Kux5rajQcPqzcGUoK9rS6XuJmFa+9kS+WhuZgGLtKms6zhqSenksZB3Xsbn0nPZXy4txexEmx9T5WT5xwjdseA==" algorithmName="SHA-512" password="8DD4"/>
  <autoFilter ref="C122:K16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1710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1711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1712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ROUND((SUM(BE119:BE169)),  2)</f>
        <v>0</v>
      </c>
      <c r="G33" s="38"/>
      <c r="H33" s="38"/>
      <c r="I33" s="155">
        <v>0.20999999999999999</v>
      </c>
      <c r="J33" s="154">
        <f>ROUND(((SUM(BE119:BE169))*I33),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ROUND((SUM(BF119:BF169)),  2)</f>
        <v>0</v>
      </c>
      <c r="G34" s="38"/>
      <c r="H34" s="38"/>
      <c r="I34" s="155">
        <v>0.12</v>
      </c>
      <c r="J34" s="154">
        <f>ROUND(((SUM(BF119:BF169))*I34),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ROUND((SUM(BG119:BG169)),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ROUND((SUM(BH119:BH169)),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ROUND((SUM(BI119:BI169)),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E - Vzduchotechnika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Ing. Romana Vacková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1713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1714</v>
      </c>
      <c r="E98" s="182"/>
      <c r="F98" s="182"/>
      <c r="G98" s="182"/>
      <c r="H98" s="182"/>
      <c r="I98" s="182"/>
      <c r="J98" s="183">
        <f>J157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9"/>
      <c r="C99" s="180"/>
      <c r="D99" s="181" t="s">
        <v>1715</v>
      </c>
      <c r="E99" s="182"/>
      <c r="F99" s="182"/>
      <c r="G99" s="182"/>
      <c r="H99" s="182"/>
      <c r="I99" s="182"/>
      <c r="J99" s="183">
        <f>J168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Rekonstrukce kuchyně a jídelny v hlavním objektu Středního odborného učiliště opravárenského Králíky - REVIZE 2024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E - Vzduchotechnika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Králíky</v>
      </c>
      <c r="G113" s="40"/>
      <c r="H113" s="40"/>
      <c r="I113" s="32" t="s">
        <v>22</v>
      </c>
      <c r="J113" s="79" t="str">
        <f>IF(J12="","",J12)</f>
        <v>27. 3. 2024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Střední odborné učiliště opravárenské</v>
      </c>
      <c r="G115" s="40"/>
      <c r="H115" s="40"/>
      <c r="I115" s="32" t="s">
        <v>31</v>
      </c>
      <c r="J115" s="36" t="str">
        <f>E21</f>
        <v>Ing. Romana Vacková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140</v>
      </c>
      <c r="D118" s="194" t="s">
        <v>63</v>
      </c>
      <c r="E118" s="194" t="s">
        <v>59</v>
      </c>
      <c r="F118" s="194" t="s">
        <v>60</v>
      </c>
      <c r="G118" s="194" t="s">
        <v>141</v>
      </c>
      <c r="H118" s="194" t="s">
        <v>142</v>
      </c>
      <c r="I118" s="194" t="s">
        <v>143</v>
      </c>
      <c r="J118" s="194" t="s">
        <v>114</v>
      </c>
      <c r="K118" s="195" t="s">
        <v>144</v>
      </c>
      <c r="L118" s="196"/>
      <c r="M118" s="100" t="s">
        <v>1</v>
      </c>
      <c r="N118" s="101" t="s">
        <v>42</v>
      </c>
      <c r="O118" s="101" t="s">
        <v>145</v>
      </c>
      <c r="P118" s="101" t="s">
        <v>146</v>
      </c>
      <c r="Q118" s="101" t="s">
        <v>147</v>
      </c>
      <c r="R118" s="101" t="s">
        <v>148</v>
      </c>
      <c r="S118" s="101" t="s">
        <v>149</v>
      </c>
      <c r="T118" s="102" t="s">
        <v>150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151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P120+P157+P168</f>
        <v>0</v>
      </c>
      <c r="Q119" s="104"/>
      <c r="R119" s="199">
        <f>R120+R157+R168</f>
        <v>0</v>
      </c>
      <c r="S119" s="104"/>
      <c r="T119" s="200">
        <f>T120+T157+T168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116</v>
      </c>
      <c r="BK119" s="201">
        <f>BK120+BK157+BK168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1716</v>
      </c>
      <c r="F120" s="205" t="s">
        <v>1717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SUM(P121:P156)</f>
        <v>0</v>
      </c>
      <c r="Q120" s="210"/>
      <c r="R120" s="211">
        <f>SUM(R121:R156)</f>
        <v>0</v>
      </c>
      <c r="S120" s="210"/>
      <c r="T120" s="212">
        <f>SUM(T121:T156)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86</v>
      </c>
      <c r="AT120" s="214" t="s">
        <v>77</v>
      </c>
      <c r="AU120" s="214" t="s">
        <v>78</v>
      </c>
      <c r="AY120" s="213" t="s">
        <v>154</v>
      </c>
      <c r="BK120" s="215">
        <f>SUM(BK121:BK156)</f>
        <v>0</v>
      </c>
    </row>
    <row r="121" s="2" customFormat="1" ht="62.7" customHeight="1">
      <c r="A121" s="38"/>
      <c r="B121" s="39"/>
      <c r="C121" s="218" t="s">
        <v>86</v>
      </c>
      <c r="D121" s="218" t="s">
        <v>156</v>
      </c>
      <c r="E121" s="219" t="s">
        <v>1718</v>
      </c>
      <c r="F121" s="220" t="s">
        <v>1719</v>
      </c>
      <c r="G121" s="221" t="s">
        <v>1720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161</v>
      </c>
      <c r="AT121" s="229" t="s">
        <v>156</v>
      </c>
      <c r="AU121" s="229" t="s">
        <v>86</v>
      </c>
      <c r="AY121" s="17" t="s">
        <v>154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86</v>
      </c>
      <c r="BK121" s="230">
        <f>ROUND(I121*H121,2)</f>
        <v>0</v>
      </c>
      <c r="BL121" s="17" t="s">
        <v>161</v>
      </c>
      <c r="BM121" s="229" t="s">
        <v>88</v>
      </c>
    </row>
    <row r="122" s="2" customFormat="1" ht="78" customHeight="1">
      <c r="A122" s="38"/>
      <c r="B122" s="39"/>
      <c r="C122" s="218" t="s">
        <v>88</v>
      </c>
      <c r="D122" s="218" t="s">
        <v>156</v>
      </c>
      <c r="E122" s="219" t="s">
        <v>1721</v>
      </c>
      <c r="F122" s="220" t="s">
        <v>1722</v>
      </c>
      <c r="G122" s="221" t="s">
        <v>1723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161</v>
      </c>
      <c r="AT122" s="229" t="s">
        <v>156</v>
      </c>
      <c r="AU122" s="229" t="s">
        <v>86</v>
      </c>
      <c r="AY122" s="17" t="s">
        <v>154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161</v>
      </c>
      <c r="BM122" s="229" t="s">
        <v>161</v>
      </c>
    </row>
    <row r="123" s="2" customFormat="1" ht="76.35" customHeight="1">
      <c r="A123" s="38"/>
      <c r="B123" s="39"/>
      <c r="C123" s="218" t="s">
        <v>169</v>
      </c>
      <c r="D123" s="218" t="s">
        <v>156</v>
      </c>
      <c r="E123" s="219" t="s">
        <v>1724</v>
      </c>
      <c r="F123" s="220" t="s">
        <v>1725</v>
      </c>
      <c r="G123" s="221" t="s">
        <v>1720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161</v>
      </c>
      <c r="AT123" s="229" t="s">
        <v>156</v>
      </c>
      <c r="AU123" s="229" t="s">
        <v>86</v>
      </c>
      <c r="AY123" s="17" t="s">
        <v>154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161</v>
      </c>
      <c r="BM123" s="229" t="s">
        <v>184</v>
      </c>
    </row>
    <row r="124" s="2" customFormat="1" ht="78" customHeight="1">
      <c r="A124" s="38"/>
      <c r="B124" s="39"/>
      <c r="C124" s="218" t="s">
        <v>161</v>
      </c>
      <c r="D124" s="218" t="s">
        <v>156</v>
      </c>
      <c r="E124" s="219" t="s">
        <v>1726</v>
      </c>
      <c r="F124" s="220" t="s">
        <v>1727</v>
      </c>
      <c r="G124" s="221" t="s">
        <v>1720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161</v>
      </c>
      <c r="AT124" s="229" t="s">
        <v>156</v>
      </c>
      <c r="AU124" s="229" t="s">
        <v>86</v>
      </c>
      <c r="AY124" s="17" t="s">
        <v>154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161</v>
      </c>
      <c r="BM124" s="229" t="s">
        <v>202</v>
      </c>
    </row>
    <row r="125" s="2" customFormat="1" ht="33" customHeight="1">
      <c r="A125" s="38"/>
      <c r="B125" s="39"/>
      <c r="C125" s="218" t="s">
        <v>177</v>
      </c>
      <c r="D125" s="218" t="s">
        <v>156</v>
      </c>
      <c r="E125" s="219" t="s">
        <v>1728</v>
      </c>
      <c r="F125" s="220" t="s">
        <v>1729</v>
      </c>
      <c r="G125" s="221" t="s">
        <v>1720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161</v>
      </c>
      <c r="AT125" s="229" t="s">
        <v>156</v>
      </c>
      <c r="AU125" s="229" t="s">
        <v>86</v>
      </c>
      <c r="AY125" s="17" t="s">
        <v>154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161</v>
      </c>
      <c r="BM125" s="229" t="s">
        <v>212</v>
      </c>
    </row>
    <row r="126" s="2" customFormat="1" ht="24.15" customHeight="1">
      <c r="A126" s="38"/>
      <c r="B126" s="39"/>
      <c r="C126" s="218" t="s">
        <v>184</v>
      </c>
      <c r="D126" s="218" t="s">
        <v>156</v>
      </c>
      <c r="E126" s="219" t="s">
        <v>1730</v>
      </c>
      <c r="F126" s="220" t="s">
        <v>1731</v>
      </c>
      <c r="G126" s="221" t="s">
        <v>1080</v>
      </c>
      <c r="H126" s="222">
        <v>700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161</v>
      </c>
      <c r="AT126" s="229" t="s">
        <v>156</v>
      </c>
      <c r="AU126" s="229" t="s">
        <v>86</v>
      </c>
      <c r="AY126" s="17" t="s">
        <v>154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161</v>
      </c>
      <c r="BM126" s="229" t="s">
        <v>8</v>
      </c>
    </row>
    <row r="127" s="2" customFormat="1" ht="24.15" customHeight="1">
      <c r="A127" s="38"/>
      <c r="B127" s="39"/>
      <c r="C127" s="218" t="s">
        <v>189</v>
      </c>
      <c r="D127" s="218" t="s">
        <v>156</v>
      </c>
      <c r="E127" s="219" t="s">
        <v>1732</v>
      </c>
      <c r="F127" s="220" t="s">
        <v>1733</v>
      </c>
      <c r="G127" s="221" t="s">
        <v>1720</v>
      </c>
      <c r="H127" s="222">
        <v>2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161</v>
      </c>
      <c r="AT127" s="229" t="s">
        <v>156</v>
      </c>
      <c r="AU127" s="229" t="s">
        <v>86</v>
      </c>
      <c r="AY127" s="17" t="s">
        <v>154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161</v>
      </c>
      <c r="BM127" s="229" t="s">
        <v>232</v>
      </c>
    </row>
    <row r="128" s="2" customFormat="1" ht="24.15" customHeight="1">
      <c r="A128" s="38"/>
      <c r="B128" s="39"/>
      <c r="C128" s="218" t="s">
        <v>202</v>
      </c>
      <c r="D128" s="218" t="s">
        <v>156</v>
      </c>
      <c r="E128" s="219" t="s">
        <v>1734</v>
      </c>
      <c r="F128" s="220" t="s">
        <v>1735</v>
      </c>
      <c r="G128" s="221" t="s">
        <v>1720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161</v>
      </c>
      <c r="AT128" s="229" t="s">
        <v>156</v>
      </c>
      <c r="AU128" s="229" t="s">
        <v>86</v>
      </c>
      <c r="AY128" s="17" t="s">
        <v>154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161</v>
      </c>
      <c r="BM128" s="229" t="s">
        <v>246</v>
      </c>
    </row>
    <row r="129" s="2" customFormat="1" ht="16.5" customHeight="1">
      <c r="A129" s="38"/>
      <c r="B129" s="39"/>
      <c r="C129" s="218" t="s">
        <v>208</v>
      </c>
      <c r="D129" s="218" t="s">
        <v>156</v>
      </c>
      <c r="E129" s="219" t="s">
        <v>1736</v>
      </c>
      <c r="F129" s="220" t="s">
        <v>1737</v>
      </c>
      <c r="G129" s="221" t="s">
        <v>1720</v>
      </c>
      <c r="H129" s="222">
        <v>2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161</v>
      </c>
      <c r="AT129" s="229" t="s">
        <v>156</v>
      </c>
      <c r="AU129" s="229" t="s">
        <v>86</v>
      </c>
      <c r="AY129" s="17" t="s">
        <v>154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161</v>
      </c>
      <c r="BM129" s="229" t="s">
        <v>257</v>
      </c>
    </row>
    <row r="130" s="2" customFormat="1" ht="24.15" customHeight="1">
      <c r="A130" s="38"/>
      <c r="B130" s="39"/>
      <c r="C130" s="218" t="s">
        <v>212</v>
      </c>
      <c r="D130" s="218" t="s">
        <v>156</v>
      </c>
      <c r="E130" s="219" t="s">
        <v>1738</v>
      </c>
      <c r="F130" s="220" t="s">
        <v>1739</v>
      </c>
      <c r="G130" s="221" t="s">
        <v>1720</v>
      </c>
      <c r="H130" s="222">
        <v>2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161</v>
      </c>
      <c r="AT130" s="229" t="s">
        <v>156</v>
      </c>
      <c r="AU130" s="229" t="s">
        <v>86</v>
      </c>
      <c r="AY130" s="17" t="s">
        <v>154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161</v>
      </c>
      <c r="BM130" s="229" t="s">
        <v>266</v>
      </c>
    </row>
    <row r="131" s="2" customFormat="1" ht="21.75" customHeight="1">
      <c r="A131" s="38"/>
      <c r="B131" s="39"/>
      <c r="C131" s="218" t="s">
        <v>218</v>
      </c>
      <c r="D131" s="218" t="s">
        <v>156</v>
      </c>
      <c r="E131" s="219" t="s">
        <v>1740</v>
      </c>
      <c r="F131" s="220" t="s">
        <v>1741</v>
      </c>
      <c r="G131" s="221" t="s">
        <v>1720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161</v>
      </c>
      <c r="AT131" s="229" t="s">
        <v>156</v>
      </c>
      <c r="AU131" s="229" t="s">
        <v>86</v>
      </c>
      <c r="AY131" s="17" t="s">
        <v>154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161</v>
      </c>
      <c r="BM131" s="229" t="s">
        <v>273</v>
      </c>
    </row>
    <row r="132" s="2" customFormat="1" ht="16.5" customHeight="1">
      <c r="A132" s="38"/>
      <c r="B132" s="39"/>
      <c r="C132" s="218" t="s">
        <v>8</v>
      </c>
      <c r="D132" s="218" t="s">
        <v>156</v>
      </c>
      <c r="E132" s="219" t="s">
        <v>1742</v>
      </c>
      <c r="F132" s="220" t="s">
        <v>1743</v>
      </c>
      <c r="G132" s="221" t="s">
        <v>1720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161</v>
      </c>
      <c r="AT132" s="229" t="s">
        <v>156</v>
      </c>
      <c r="AU132" s="229" t="s">
        <v>86</v>
      </c>
      <c r="AY132" s="17" t="s">
        <v>154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161</v>
      </c>
      <c r="BM132" s="229" t="s">
        <v>281</v>
      </c>
    </row>
    <row r="133" s="2" customFormat="1" ht="24.15" customHeight="1">
      <c r="A133" s="38"/>
      <c r="B133" s="39"/>
      <c r="C133" s="218" t="s">
        <v>227</v>
      </c>
      <c r="D133" s="218" t="s">
        <v>156</v>
      </c>
      <c r="E133" s="219" t="s">
        <v>1744</v>
      </c>
      <c r="F133" s="220" t="s">
        <v>1745</v>
      </c>
      <c r="G133" s="221" t="s">
        <v>1720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161</v>
      </c>
      <c r="AT133" s="229" t="s">
        <v>156</v>
      </c>
      <c r="AU133" s="229" t="s">
        <v>86</v>
      </c>
      <c r="AY133" s="17" t="s">
        <v>154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161</v>
      </c>
      <c r="BM133" s="229" t="s">
        <v>298</v>
      </c>
    </row>
    <row r="134" s="2" customFormat="1" ht="24.15" customHeight="1">
      <c r="A134" s="38"/>
      <c r="B134" s="39"/>
      <c r="C134" s="218" t="s">
        <v>232</v>
      </c>
      <c r="D134" s="218" t="s">
        <v>156</v>
      </c>
      <c r="E134" s="219" t="s">
        <v>1746</v>
      </c>
      <c r="F134" s="220" t="s">
        <v>1747</v>
      </c>
      <c r="G134" s="221" t="s">
        <v>1720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161</v>
      </c>
      <c r="AT134" s="229" t="s">
        <v>156</v>
      </c>
      <c r="AU134" s="229" t="s">
        <v>86</v>
      </c>
      <c r="AY134" s="17" t="s">
        <v>154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161</v>
      </c>
      <c r="BM134" s="229" t="s">
        <v>317</v>
      </c>
    </row>
    <row r="135" s="2" customFormat="1" ht="24.15" customHeight="1">
      <c r="A135" s="38"/>
      <c r="B135" s="39"/>
      <c r="C135" s="218" t="s">
        <v>239</v>
      </c>
      <c r="D135" s="218" t="s">
        <v>156</v>
      </c>
      <c r="E135" s="219" t="s">
        <v>1748</v>
      </c>
      <c r="F135" s="220" t="s">
        <v>1749</v>
      </c>
      <c r="G135" s="221" t="s">
        <v>1720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161</v>
      </c>
      <c r="AT135" s="229" t="s">
        <v>156</v>
      </c>
      <c r="AU135" s="229" t="s">
        <v>86</v>
      </c>
      <c r="AY135" s="17" t="s">
        <v>154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161</v>
      </c>
      <c r="BM135" s="229" t="s">
        <v>327</v>
      </c>
    </row>
    <row r="136" s="2" customFormat="1" ht="16.5" customHeight="1">
      <c r="A136" s="38"/>
      <c r="B136" s="39"/>
      <c r="C136" s="218" t="s">
        <v>246</v>
      </c>
      <c r="D136" s="218" t="s">
        <v>156</v>
      </c>
      <c r="E136" s="219" t="s">
        <v>1750</v>
      </c>
      <c r="F136" s="220" t="s">
        <v>1751</v>
      </c>
      <c r="G136" s="221" t="s">
        <v>1720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161</v>
      </c>
      <c r="AT136" s="229" t="s">
        <v>156</v>
      </c>
      <c r="AU136" s="229" t="s">
        <v>86</v>
      </c>
      <c r="AY136" s="17" t="s">
        <v>154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161</v>
      </c>
      <c r="BM136" s="229" t="s">
        <v>338</v>
      </c>
    </row>
    <row r="137" s="2" customFormat="1" ht="16.5" customHeight="1">
      <c r="A137" s="38"/>
      <c r="B137" s="39"/>
      <c r="C137" s="218" t="s">
        <v>252</v>
      </c>
      <c r="D137" s="218" t="s">
        <v>156</v>
      </c>
      <c r="E137" s="219" t="s">
        <v>1752</v>
      </c>
      <c r="F137" s="220" t="s">
        <v>1753</v>
      </c>
      <c r="G137" s="221" t="s">
        <v>1720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161</v>
      </c>
      <c r="AT137" s="229" t="s">
        <v>156</v>
      </c>
      <c r="AU137" s="229" t="s">
        <v>86</v>
      </c>
      <c r="AY137" s="17" t="s">
        <v>154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161</v>
      </c>
      <c r="BM137" s="229" t="s">
        <v>347</v>
      </c>
    </row>
    <row r="138" s="2" customFormat="1" ht="16.5" customHeight="1">
      <c r="A138" s="38"/>
      <c r="B138" s="39"/>
      <c r="C138" s="218" t="s">
        <v>257</v>
      </c>
      <c r="D138" s="218" t="s">
        <v>156</v>
      </c>
      <c r="E138" s="219" t="s">
        <v>1754</v>
      </c>
      <c r="F138" s="220" t="s">
        <v>1755</v>
      </c>
      <c r="G138" s="221" t="s">
        <v>1756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161</v>
      </c>
      <c r="AT138" s="229" t="s">
        <v>156</v>
      </c>
      <c r="AU138" s="229" t="s">
        <v>86</v>
      </c>
      <c r="AY138" s="17" t="s">
        <v>154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161</v>
      </c>
      <c r="BM138" s="229" t="s">
        <v>356</v>
      </c>
    </row>
    <row r="139" s="2" customFormat="1" ht="16.5" customHeight="1">
      <c r="A139" s="38"/>
      <c r="B139" s="39"/>
      <c r="C139" s="218" t="s">
        <v>262</v>
      </c>
      <c r="D139" s="218" t="s">
        <v>156</v>
      </c>
      <c r="E139" s="219" t="s">
        <v>1757</v>
      </c>
      <c r="F139" s="220" t="s">
        <v>1758</v>
      </c>
      <c r="G139" s="221" t="s">
        <v>1720</v>
      </c>
      <c r="H139" s="222">
        <v>4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161</v>
      </c>
      <c r="AT139" s="229" t="s">
        <v>156</v>
      </c>
      <c r="AU139" s="229" t="s">
        <v>86</v>
      </c>
      <c r="AY139" s="17" t="s">
        <v>154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161</v>
      </c>
      <c r="BM139" s="229" t="s">
        <v>364</v>
      </c>
    </row>
    <row r="140" s="2" customFormat="1" ht="16.5" customHeight="1">
      <c r="A140" s="38"/>
      <c r="B140" s="39"/>
      <c r="C140" s="218" t="s">
        <v>266</v>
      </c>
      <c r="D140" s="218" t="s">
        <v>156</v>
      </c>
      <c r="E140" s="219" t="s">
        <v>1759</v>
      </c>
      <c r="F140" s="220" t="s">
        <v>1760</v>
      </c>
      <c r="G140" s="221" t="s">
        <v>1720</v>
      </c>
      <c r="H140" s="222">
        <v>2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161</v>
      </c>
      <c r="AT140" s="229" t="s">
        <v>156</v>
      </c>
      <c r="AU140" s="229" t="s">
        <v>86</v>
      </c>
      <c r="AY140" s="17" t="s">
        <v>154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161</v>
      </c>
      <c r="BM140" s="229" t="s">
        <v>375</v>
      </c>
    </row>
    <row r="141" s="2" customFormat="1" ht="16.5" customHeight="1">
      <c r="A141" s="38"/>
      <c r="B141" s="39"/>
      <c r="C141" s="218" t="s">
        <v>7</v>
      </c>
      <c r="D141" s="218" t="s">
        <v>156</v>
      </c>
      <c r="E141" s="219" t="s">
        <v>1761</v>
      </c>
      <c r="F141" s="220" t="s">
        <v>1762</v>
      </c>
      <c r="G141" s="221" t="s">
        <v>1720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161</v>
      </c>
      <c r="AT141" s="229" t="s">
        <v>156</v>
      </c>
      <c r="AU141" s="229" t="s">
        <v>86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161</v>
      </c>
      <c r="BM141" s="229" t="s">
        <v>384</v>
      </c>
    </row>
    <row r="142" s="2" customFormat="1" ht="16.5" customHeight="1">
      <c r="A142" s="38"/>
      <c r="B142" s="39"/>
      <c r="C142" s="218" t="s">
        <v>273</v>
      </c>
      <c r="D142" s="218" t="s">
        <v>156</v>
      </c>
      <c r="E142" s="219" t="s">
        <v>1763</v>
      </c>
      <c r="F142" s="220" t="s">
        <v>1764</v>
      </c>
      <c r="G142" s="221" t="s">
        <v>1720</v>
      </c>
      <c r="H142" s="222">
        <v>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161</v>
      </c>
      <c r="AT142" s="229" t="s">
        <v>156</v>
      </c>
      <c r="AU142" s="229" t="s">
        <v>86</v>
      </c>
      <c r="AY142" s="17" t="s">
        <v>154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161</v>
      </c>
      <c r="BM142" s="229" t="s">
        <v>411</v>
      </c>
    </row>
    <row r="143" s="2" customFormat="1" ht="16.5" customHeight="1">
      <c r="A143" s="38"/>
      <c r="B143" s="39"/>
      <c r="C143" s="218" t="s">
        <v>277</v>
      </c>
      <c r="D143" s="218" t="s">
        <v>156</v>
      </c>
      <c r="E143" s="219" t="s">
        <v>1765</v>
      </c>
      <c r="F143" s="220" t="s">
        <v>1766</v>
      </c>
      <c r="G143" s="221" t="s">
        <v>1720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161</v>
      </c>
      <c r="AT143" s="229" t="s">
        <v>156</v>
      </c>
      <c r="AU143" s="229" t="s">
        <v>86</v>
      </c>
      <c r="AY143" s="17" t="s">
        <v>154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161</v>
      </c>
      <c r="BM143" s="229" t="s">
        <v>419</v>
      </c>
    </row>
    <row r="144" s="2" customFormat="1" ht="16.5" customHeight="1">
      <c r="A144" s="38"/>
      <c r="B144" s="39"/>
      <c r="C144" s="218" t="s">
        <v>281</v>
      </c>
      <c r="D144" s="218" t="s">
        <v>156</v>
      </c>
      <c r="E144" s="219" t="s">
        <v>1767</v>
      </c>
      <c r="F144" s="220" t="s">
        <v>1768</v>
      </c>
      <c r="G144" s="221" t="s">
        <v>1720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161</v>
      </c>
      <c r="AT144" s="229" t="s">
        <v>156</v>
      </c>
      <c r="AU144" s="229" t="s">
        <v>86</v>
      </c>
      <c r="AY144" s="17" t="s">
        <v>154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161</v>
      </c>
      <c r="BM144" s="229" t="s">
        <v>435</v>
      </c>
    </row>
    <row r="145" s="2" customFormat="1" ht="16.5" customHeight="1">
      <c r="A145" s="38"/>
      <c r="B145" s="39"/>
      <c r="C145" s="218" t="s">
        <v>293</v>
      </c>
      <c r="D145" s="218" t="s">
        <v>156</v>
      </c>
      <c r="E145" s="219" t="s">
        <v>1769</v>
      </c>
      <c r="F145" s="220" t="s">
        <v>1770</v>
      </c>
      <c r="G145" s="221" t="s">
        <v>1720</v>
      </c>
      <c r="H145" s="222">
        <v>4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161</v>
      </c>
      <c r="AT145" s="229" t="s">
        <v>156</v>
      </c>
      <c r="AU145" s="229" t="s">
        <v>86</v>
      </c>
      <c r="AY145" s="17" t="s">
        <v>154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161</v>
      </c>
      <c r="BM145" s="229" t="s">
        <v>449</v>
      </c>
    </row>
    <row r="146" s="2" customFormat="1" ht="16.5" customHeight="1">
      <c r="A146" s="38"/>
      <c r="B146" s="39"/>
      <c r="C146" s="218" t="s">
        <v>298</v>
      </c>
      <c r="D146" s="218" t="s">
        <v>156</v>
      </c>
      <c r="E146" s="219" t="s">
        <v>1771</v>
      </c>
      <c r="F146" s="220" t="s">
        <v>1772</v>
      </c>
      <c r="G146" s="221" t="s">
        <v>1720</v>
      </c>
      <c r="H146" s="222">
        <v>2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161</v>
      </c>
      <c r="AT146" s="229" t="s">
        <v>156</v>
      </c>
      <c r="AU146" s="229" t="s">
        <v>86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161</v>
      </c>
      <c r="BM146" s="229" t="s">
        <v>460</v>
      </c>
    </row>
    <row r="147" s="2" customFormat="1" ht="16.5" customHeight="1">
      <c r="A147" s="38"/>
      <c r="B147" s="39"/>
      <c r="C147" s="218" t="s">
        <v>311</v>
      </c>
      <c r="D147" s="218" t="s">
        <v>156</v>
      </c>
      <c r="E147" s="219" t="s">
        <v>1773</v>
      </c>
      <c r="F147" s="220" t="s">
        <v>1774</v>
      </c>
      <c r="G147" s="221" t="s">
        <v>1720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161</v>
      </c>
      <c r="AT147" s="229" t="s">
        <v>156</v>
      </c>
      <c r="AU147" s="229" t="s">
        <v>86</v>
      </c>
      <c r="AY147" s="17" t="s">
        <v>154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161</v>
      </c>
      <c r="BM147" s="229" t="s">
        <v>472</v>
      </c>
    </row>
    <row r="148" s="2" customFormat="1" ht="16.5" customHeight="1">
      <c r="A148" s="38"/>
      <c r="B148" s="39"/>
      <c r="C148" s="218" t="s">
        <v>317</v>
      </c>
      <c r="D148" s="218" t="s">
        <v>156</v>
      </c>
      <c r="E148" s="219" t="s">
        <v>1775</v>
      </c>
      <c r="F148" s="220" t="s">
        <v>1776</v>
      </c>
      <c r="G148" s="221" t="s">
        <v>1720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156</v>
      </c>
      <c r="AU148" s="229" t="s">
        <v>86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161</v>
      </c>
      <c r="BM148" s="229" t="s">
        <v>482</v>
      </c>
    </row>
    <row r="149" s="2" customFormat="1">
      <c r="A149" s="38"/>
      <c r="B149" s="39"/>
      <c r="C149" s="40"/>
      <c r="D149" s="233" t="s">
        <v>755</v>
      </c>
      <c r="E149" s="40"/>
      <c r="F149" s="274" t="s">
        <v>1777</v>
      </c>
      <c r="G149" s="40"/>
      <c r="H149" s="40"/>
      <c r="I149" s="275"/>
      <c r="J149" s="40"/>
      <c r="K149" s="40"/>
      <c r="L149" s="44"/>
      <c r="M149" s="276"/>
      <c r="N149" s="27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755</v>
      </c>
      <c r="AU149" s="17" t="s">
        <v>86</v>
      </c>
    </row>
    <row r="150" s="2" customFormat="1" ht="24.15" customHeight="1">
      <c r="A150" s="38"/>
      <c r="B150" s="39"/>
      <c r="C150" s="218" t="s">
        <v>322</v>
      </c>
      <c r="D150" s="218" t="s">
        <v>156</v>
      </c>
      <c r="E150" s="219" t="s">
        <v>1778</v>
      </c>
      <c r="F150" s="220" t="s">
        <v>1779</v>
      </c>
      <c r="G150" s="221" t="s">
        <v>205</v>
      </c>
      <c r="H150" s="222">
        <v>47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161</v>
      </c>
      <c r="AT150" s="229" t="s">
        <v>156</v>
      </c>
      <c r="AU150" s="229" t="s">
        <v>86</v>
      </c>
      <c r="AY150" s="17" t="s">
        <v>154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161</v>
      </c>
      <c r="BM150" s="229" t="s">
        <v>502</v>
      </c>
    </row>
    <row r="151" s="2" customFormat="1" ht="24.15" customHeight="1">
      <c r="A151" s="38"/>
      <c r="B151" s="39"/>
      <c r="C151" s="218" t="s">
        <v>327</v>
      </c>
      <c r="D151" s="218" t="s">
        <v>156</v>
      </c>
      <c r="E151" s="219" t="s">
        <v>1780</v>
      </c>
      <c r="F151" s="220" t="s">
        <v>1781</v>
      </c>
      <c r="G151" s="221" t="s">
        <v>205</v>
      </c>
      <c r="H151" s="222">
        <v>32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161</v>
      </c>
      <c r="AT151" s="229" t="s">
        <v>156</v>
      </c>
      <c r="AU151" s="229" t="s">
        <v>86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161</v>
      </c>
      <c r="BM151" s="229" t="s">
        <v>517</v>
      </c>
    </row>
    <row r="152" s="2" customFormat="1" ht="37.8" customHeight="1">
      <c r="A152" s="38"/>
      <c r="B152" s="39"/>
      <c r="C152" s="218" t="s">
        <v>332</v>
      </c>
      <c r="D152" s="218" t="s">
        <v>156</v>
      </c>
      <c r="E152" s="219" t="s">
        <v>1782</v>
      </c>
      <c r="F152" s="220" t="s">
        <v>1783</v>
      </c>
      <c r="G152" s="221" t="s">
        <v>205</v>
      </c>
      <c r="H152" s="222">
        <v>19.199999999999999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161</v>
      </c>
      <c r="AT152" s="229" t="s">
        <v>156</v>
      </c>
      <c r="AU152" s="229" t="s">
        <v>86</v>
      </c>
      <c r="AY152" s="17" t="s">
        <v>154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161</v>
      </c>
      <c r="BM152" s="229" t="s">
        <v>528</v>
      </c>
    </row>
    <row r="153" s="2" customFormat="1" ht="44.25" customHeight="1">
      <c r="A153" s="38"/>
      <c r="B153" s="39"/>
      <c r="C153" s="218" t="s">
        <v>338</v>
      </c>
      <c r="D153" s="218" t="s">
        <v>156</v>
      </c>
      <c r="E153" s="219" t="s">
        <v>1784</v>
      </c>
      <c r="F153" s="220" t="s">
        <v>1785</v>
      </c>
      <c r="G153" s="221" t="s">
        <v>205</v>
      </c>
      <c r="H153" s="222">
        <v>18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161</v>
      </c>
      <c r="AT153" s="229" t="s">
        <v>156</v>
      </c>
      <c r="AU153" s="229" t="s">
        <v>86</v>
      </c>
      <c r="AY153" s="17" t="s">
        <v>154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161</v>
      </c>
      <c r="BM153" s="229" t="s">
        <v>538</v>
      </c>
    </row>
    <row r="154" s="2" customFormat="1" ht="37.8" customHeight="1">
      <c r="A154" s="38"/>
      <c r="B154" s="39"/>
      <c r="C154" s="218" t="s">
        <v>343</v>
      </c>
      <c r="D154" s="218" t="s">
        <v>156</v>
      </c>
      <c r="E154" s="219" t="s">
        <v>1786</v>
      </c>
      <c r="F154" s="220" t="s">
        <v>1787</v>
      </c>
      <c r="G154" s="221" t="s">
        <v>205</v>
      </c>
      <c r="H154" s="222">
        <v>21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161</v>
      </c>
      <c r="AT154" s="229" t="s">
        <v>156</v>
      </c>
      <c r="AU154" s="229" t="s">
        <v>86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161</v>
      </c>
      <c r="BM154" s="229" t="s">
        <v>546</v>
      </c>
    </row>
    <row r="155" s="2" customFormat="1" ht="16.5" customHeight="1">
      <c r="A155" s="38"/>
      <c r="B155" s="39"/>
      <c r="C155" s="218" t="s">
        <v>347</v>
      </c>
      <c r="D155" s="218" t="s">
        <v>156</v>
      </c>
      <c r="E155" s="219" t="s">
        <v>1788</v>
      </c>
      <c r="F155" s="220" t="s">
        <v>1789</v>
      </c>
      <c r="G155" s="221" t="s">
        <v>1080</v>
      </c>
      <c r="H155" s="222">
        <v>40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161</v>
      </c>
      <c r="AT155" s="229" t="s">
        <v>156</v>
      </c>
      <c r="AU155" s="229" t="s">
        <v>86</v>
      </c>
      <c r="AY155" s="17" t="s">
        <v>154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161</v>
      </c>
      <c r="BM155" s="229" t="s">
        <v>554</v>
      </c>
    </row>
    <row r="156" s="2" customFormat="1" ht="16.5" customHeight="1">
      <c r="A156" s="38"/>
      <c r="B156" s="39"/>
      <c r="C156" s="218" t="s">
        <v>351</v>
      </c>
      <c r="D156" s="218" t="s">
        <v>156</v>
      </c>
      <c r="E156" s="219" t="s">
        <v>1790</v>
      </c>
      <c r="F156" s="220" t="s">
        <v>1791</v>
      </c>
      <c r="G156" s="221" t="s">
        <v>1571</v>
      </c>
      <c r="H156" s="222">
        <v>8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161</v>
      </c>
      <c r="AT156" s="229" t="s">
        <v>156</v>
      </c>
      <c r="AU156" s="229" t="s">
        <v>86</v>
      </c>
      <c r="AY156" s="17" t="s">
        <v>154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161</v>
      </c>
      <c r="BM156" s="229" t="s">
        <v>562</v>
      </c>
    </row>
    <row r="157" s="12" customFormat="1" ht="25.92" customHeight="1">
      <c r="A157" s="12"/>
      <c r="B157" s="202"/>
      <c r="C157" s="203"/>
      <c r="D157" s="204" t="s">
        <v>77</v>
      </c>
      <c r="E157" s="205" t="s">
        <v>1792</v>
      </c>
      <c r="F157" s="205" t="s">
        <v>1793</v>
      </c>
      <c r="G157" s="203"/>
      <c r="H157" s="203"/>
      <c r="I157" s="206"/>
      <c r="J157" s="207">
        <f>BK157</f>
        <v>0</v>
      </c>
      <c r="K157" s="203"/>
      <c r="L157" s="208"/>
      <c r="M157" s="209"/>
      <c r="N157" s="210"/>
      <c r="O157" s="210"/>
      <c r="P157" s="211">
        <f>SUM(P158:P167)</f>
        <v>0</v>
      </c>
      <c r="Q157" s="210"/>
      <c r="R157" s="211">
        <f>SUM(R158:R167)</f>
        <v>0</v>
      </c>
      <c r="S157" s="210"/>
      <c r="T157" s="212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86</v>
      </c>
      <c r="AT157" s="214" t="s">
        <v>77</v>
      </c>
      <c r="AU157" s="214" t="s">
        <v>78</v>
      </c>
      <c r="AY157" s="213" t="s">
        <v>154</v>
      </c>
      <c r="BK157" s="215">
        <f>SUM(BK158:BK167)</f>
        <v>0</v>
      </c>
    </row>
    <row r="158" s="2" customFormat="1" ht="24.15" customHeight="1">
      <c r="A158" s="38"/>
      <c r="B158" s="39"/>
      <c r="C158" s="218" t="s">
        <v>356</v>
      </c>
      <c r="D158" s="218" t="s">
        <v>156</v>
      </c>
      <c r="E158" s="219" t="s">
        <v>1794</v>
      </c>
      <c r="F158" s="220" t="s">
        <v>1795</v>
      </c>
      <c r="G158" s="221" t="s">
        <v>1720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161</v>
      </c>
      <c r="AT158" s="229" t="s">
        <v>156</v>
      </c>
      <c r="AU158" s="229" t="s">
        <v>86</v>
      </c>
      <c r="AY158" s="17" t="s">
        <v>154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161</v>
      </c>
      <c r="BM158" s="229" t="s">
        <v>570</v>
      </c>
    </row>
    <row r="159" s="2" customFormat="1" ht="37.8" customHeight="1">
      <c r="A159" s="38"/>
      <c r="B159" s="39"/>
      <c r="C159" s="218" t="s">
        <v>360</v>
      </c>
      <c r="D159" s="218" t="s">
        <v>156</v>
      </c>
      <c r="E159" s="219" t="s">
        <v>1796</v>
      </c>
      <c r="F159" s="220" t="s">
        <v>1797</v>
      </c>
      <c r="G159" s="221" t="s">
        <v>1720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161</v>
      </c>
      <c r="AT159" s="229" t="s">
        <v>156</v>
      </c>
      <c r="AU159" s="229" t="s">
        <v>86</v>
      </c>
      <c r="AY159" s="17" t="s">
        <v>154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161</v>
      </c>
      <c r="BM159" s="229" t="s">
        <v>578</v>
      </c>
    </row>
    <row r="160" s="2" customFormat="1" ht="37.8" customHeight="1">
      <c r="A160" s="38"/>
      <c r="B160" s="39"/>
      <c r="C160" s="218" t="s">
        <v>364</v>
      </c>
      <c r="D160" s="218" t="s">
        <v>156</v>
      </c>
      <c r="E160" s="219" t="s">
        <v>1798</v>
      </c>
      <c r="F160" s="220" t="s">
        <v>1799</v>
      </c>
      <c r="G160" s="221" t="s">
        <v>1720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161</v>
      </c>
      <c r="AT160" s="229" t="s">
        <v>156</v>
      </c>
      <c r="AU160" s="229" t="s">
        <v>86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161</v>
      </c>
      <c r="BM160" s="229" t="s">
        <v>590</v>
      </c>
    </row>
    <row r="161" s="2" customFormat="1" ht="16.5" customHeight="1">
      <c r="A161" s="38"/>
      <c r="B161" s="39"/>
      <c r="C161" s="218" t="s">
        <v>371</v>
      </c>
      <c r="D161" s="218" t="s">
        <v>156</v>
      </c>
      <c r="E161" s="219" t="s">
        <v>1800</v>
      </c>
      <c r="F161" s="220" t="s">
        <v>1755</v>
      </c>
      <c r="G161" s="221" t="s">
        <v>1756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161</v>
      </c>
      <c r="AT161" s="229" t="s">
        <v>156</v>
      </c>
      <c r="AU161" s="229" t="s">
        <v>86</v>
      </c>
      <c r="AY161" s="17" t="s">
        <v>154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161</v>
      </c>
      <c r="BM161" s="229" t="s">
        <v>602</v>
      </c>
    </row>
    <row r="162" s="2" customFormat="1" ht="24.15" customHeight="1">
      <c r="A162" s="38"/>
      <c r="B162" s="39"/>
      <c r="C162" s="218" t="s">
        <v>375</v>
      </c>
      <c r="D162" s="218" t="s">
        <v>156</v>
      </c>
      <c r="E162" s="219" t="s">
        <v>1801</v>
      </c>
      <c r="F162" s="220" t="s">
        <v>1745</v>
      </c>
      <c r="G162" s="221" t="s">
        <v>1720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161</v>
      </c>
      <c r="AT162" s="229" t="s">
        <v>156</v>
      </c>
      <c r="AU162" s="229" t="s">
        <v>86</v>
      </c>
      <c r="AY162" s="17" t="s">
        <v>154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161</v>
      </c>
      <c r="BM162" s="229" t="s">
        <v>614</v>
      </c>
    </row>
    <row r="163" s="2" customFormat="1" ht="16.5" customHeight="1">
      <c r="A163" s="38"/>
      <c r="B163" s="39"/>
      <c r="C163" s="218" t="s">
        <v>380</v>
      </c>
      <c r="D163" s="218" t="s">
        <v>156</v>
      </c>
      <c r="E163" s="219" t="s">
        <v>1802</v>
      </c>
      <c r="F163" s="220" t="s">
        <v>1758</v>
      </c>
      <c r="G163" s="221" t="s">
        <v>1720</v>
      </c>
      <c r="H163" s="222">
        <v>5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161</v>
      </c>
      <c r="AT163" s="229" t="s">
        <v>156</v>
      </c>
      <c r="AU163" s="229" t="s">
        <v>86</v>
      </c>
      <c r="AY163" s="17" t="s">
        <v>154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161</v>
      </c>
      <c r="BM163" s="229" t="s">
        <v>633</v>
      </c>
    </row>
    <row r="164" s="2" customFormat="1" ht="16.5" customHeight="1">
      <c r="A164" s="38"/>
      <c r="B164" s="39"/>
      <c r="C164" s="218" t="s">
        <v>384</v>
      </c>
      <c r="D164" s="218" t="s">
        <v>156</v>
      </c>
      <c r="E164" s="219" t="s">
        <v>1803</v>
      </c>
      <c r="F164" s="220" t="s">
        <v>1804</v>
      </c>
      <c r="G164" s="221" t="s">
        <v>1720</v>
      </c>
      <c r="H164" s="222">
        <v>2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161</v>
      </c>
      <c r="AT164" s="229" t="s">
        <v>156</v>
      </c>
      <c r="AU164" s="229" t="s">
        <v>86</v>
      </c>
      <c r="AY164" s="17" t="s">
        <v>154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161</v>
      </c>
      <c r="BM164" s="229" t="s">
        <v>647</v>
      </c>
    </row>
    <row r="165" s="2" customFormat="1" ht="16.5" customHeight="1">
      <c r="A165" s="38"/>
      <c r="B165" s="39"/>
      <c r="C165" s="218" t="s">
        <v>391</v>
      </c>
      <c r="D165" s="218" t="s">
        <v>156</v>
      </c>
      <c r="E165" s="219" t="s">
        <v>1805</v>
      </c>
      <c r="F165" s="220" t="s">
        <v>1806</v>
      </c>
      <c r="G165" s="221" t="s">
        <v>1720</v>
      </c>
      <c r="H165" s="222">
        <v>1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161</v>
      </c>
      <c r="AT165" s="229" t="s">
        <v>156</v>
      </c>
      <c r="AU165" s="229" t="s">
        <v>86</v>
      </c>
      <c r="AY165" s="17" t="s">
        <v>154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161</v>
      </c>
      <c r="BM165" s="229" t="s">
        <v>657</v>
      </c>
    </row>
    <row r="166" s="2" customFormat="1" ht="16.5" customHeight="1">
      <c r="A166" s="38"/>
      <c r="B166" s="39"/>
      <c r="C166" s="218" t="s">
        <v>411</v>
      </c>
      <c r="D166" s="218" t="s">
        <v>156</v>
      </c>
      <c r="E166" s="219" t="s">
        <v>1807</v>
      </c>
      <c r="F166" s="220" t="s">
        <v>1770</v>
      </c>
      <c r="G166" s="221" t="s">
        <v>1720</v>
      </c>
      <c r="H166" s="222">
        <v>5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161</v>
      </c>
      <c r="AT166" s="229" t="s">
        <v>156</v>
      </c>
      <c r="AU166" s="229" t="s">
        <v>86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161</v>
      </c>
      <c r="BM166" s="229" t="s">
        <v>667</v>
      </c>
    </row>
    <row r="167" s="2" customFormat="1" ht="16.5" customHeight="1">
      <c r="A167" s="38"/>
      <c r="B167" s="39"/>
      <c r="C167" s="218" t="s">
        <v>415</v>
      </c>
      <c r="D167" s="218" t="s">
        <v>156</v>
      </c>
      <c r="E167" s="219" t="s">
        <v>1808</v>
      </c>
      <c r="F167" s="220" t="s">
        <v>1789</v>
      </c>
      <c r="G167" s="221" t="s">
        <v>1080</v>
      </c>
      <c r="H167" s="222">
        <v>10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161</v>
      </c>
      <c r="AT167" s="229" t="s">
        <v>156</v>
      </c>
      <c r="AU167" s="229" t="s">
        <v>86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161</v>
      </c>
      <c r="BM167" s="229" t="s">
        <v>678</v>
      </c>
    </row>
    <row r="168" s="12" customFormat="1" ht="25.92" customHeight="1">
      <c r="A168" s="12"/>
      <c r="B168" s="202"/>
      <c r="C168" s="203"/>
      <c r="D168" s="204" t="s">
        <v>77</v>
      </c>
      <c r="E168" s="205" t="s">
        <v>1809</v>
      </c>
      <c r="F168" s="205" t="s">
        <v>1810</v>
      </c>
      <c r="G168" s="203"/>
      <c r="H168" s="203"/>
      <c r="I168" s="206"/>
      <c r="J168" s="207">
        <f>BK168</f>
        <v>0</v>
      </c>
      <c r="K168" s="203"/>
      <c r="L168" s="208"/>
      <c r="M168" s="209"/>
      <c r="N168" s="210"/>
      <c r="O168" s="210"/>
      <c r="P168" s="211">
        <f>P169</f>
        <v>0</v>
      </c>
      <c r="Q168" s="210"/>
      <c r="R168" s="211">
        <f>R169</f>
        <v>0</v>
      </c>
      <c r="S168" s="210"/>
      <c r="T168" s="212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86</v>
      </c>
      <c r="AT168" s="214" t="s">
        <v>77</v>
      </c>
      <c r="AU168" s="214" t="s">
        <v>78</v>
      </c>
      <c r="AY168" s="213" t="s">
        <v>154</v>
      </c>
      <c r="BK168" s="215">
        <f>BK169</f>
        <v>0</v>
      </c>
    </row>
    <row r="169" s="2" customFormat="1" ht="24.15" customHeight="1">
      <c r="A169" s="38"/>
      <c r="B169" s="39"/>
      <c r="C169" s="218" t="s">
        <v>419</v>
      </c>
      <c r="D169" s="218" t="s">
        <v>156</v>
      </c>
      <c r="E169" s="219" t="s">
        <v>1811</v>
      </c>
      <c r="F169" s="220" t="s">
        <v>1812</v>
      </c>
      <c r="G169" s="221" t="s">
        <v>1080</v>
      </c>
      <c r="H169" s="222">
        <v>80</v>
      </c>
      <c r="I169" s="223"/>
      <c r="J169" s="224">
        <f>ROUND(I169*H169,2)</f>
        <v>0</v>
      </c>
      <c r="K169" s="220" t="s">
        <v>1</v>
      </c>
      <c r="L169" s="44"/>
      <c r="M169" s="278" t="s">
        <v>1</v>
      </c>
      <c r="N169" s="279" t="s">
        <v>43</v>
      </c>
      <c r="O169" s="280"/>
      <c r="P169" s="281">
        <f>O169*H169</f>
        <v>0</v>
      </c>
      <c r="Q169" s="281">
        <v>0</v>
      </c>
      <c r="R169" s="281">
        <f>Q169*H169</f>
        <v>0</v>
      </c>
      <c r="S169" s="281">
        <v>0</v>
      </c>
      <c r="T169" s="2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161</v>
      </c>
      <c r="AT169" s="229" t="s">
        <v>156</v>
      </c>
      <c r="AU169" s="229" t="s">
        <v>86</v>
      </c>
      <c r="AY169" s="17" t="s">
        <v>154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161</v>
      </c>
      <c r="BM169" s="229" t="s">
        <v>689</v>
      </c>
    </row>
    <row r="170" s="2" customFormat="1" ht="6.96" customHeight="1">
      <c r="A170" s="38"/>
      <c r="B170" s="66"/>
      <c r="C170" s="67"/>
      <c r="D170" s="67"/>
      <c r="E170" s="67"/>
      <c r="F170" s="67"/>
      <c r="G170" s="67"/>
      <c r="H170" s="67"/>
      <c r="I170" s="67"/>
      <c r="J170" s="67"/>
      <c r="K170" s="67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76vghU6YLwh8+6xRj8odn7y+5rwNX6Eob9YJOPEfdSvKWLpXmCYD/AwQTpX3BeIfMB7N6PO5Lh44UQ2SXR6E+w==" hashValue="AgYJbdMhmFpm8J8m+57BSX1x1GikbgVkTQ8trqq6lvEectF/xJ/q6qhtP9uwmKAezO13+yiqvLS4UZvX20D1Rg==" algorithmName="SHA-512" password="8DD4"/>
  <autoFilter ref="C118:K16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1813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1814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1815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ROUND((SUM(BE120:BE310)),  2)</f>
        <v>0</v>
      </c>
      <c r="G33" s="38"/>
      <c r="H33" s="38"/>
      <c r="I33" s="155">
        <v>0.20999999999999999</v>
      </c>
      <c r="J33" s="154">
        <f>ROUND(((SUM(BE120:BE310))*I33),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ROUND((SUM(BF120:BF310)),  2)</f>
        <v>0</v>
      </c>
      <c r="G34" s="38"/>
      <c r="H34" s="38"/>
      <c r="I34" s="155">
        <v>0.12</v>
      </c>
      <c r="J34" s="154">
        <f>ROUND(((SUM(BF120:BF310))*I34),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ROUND((SUM(BG120:BG310)),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ROUND((SUM(BH120:BH310)),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ROUND((SUM(BI120:BI310)),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F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Michal Marek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1816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1817</v>
      </c>
      <c r="E98" s="182"/>
      <c r="F98" s="182"/>
      <c r="G98" s="182"/>
      <c r="H98" s="182"/>
      <c r="I98" s="182"/>
      <c r="J98" s="183">
        <f>J193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9"/>
      <c r="C99" s="180"/>
      <c r="D99" s="181" t="s">
        <v>1818</v>
      </c>
      <c r="E99" s="182"/>
      <c r="F99" s="182"/>
      <c r="G99" s="182"/>
      <c r="H99" s="182"/>
      <c r="I99" s="182"/>
      <c r="J99" s="183">
        <f>J275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9"/>
      <c r="C100" s="180"/>
      <c r="D100" s="181" t="s">
        <v>1819</v>
      </c>
      <c r="E100" s="182"/>
      <c r="F100" s="182"/>
      <c r="G100" s="182"/>
      <c r="H100" s="182"/>
      <c r="I100" s="182"/>
      <c r="J100" s="183">
        <f>J302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Rekonstrukce kuchyně a jídelny v hlavním objektu Středního odborného učiliště opravárenského Králíky - REVIZE 2024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F - Elektroinstalace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Králíky</v>
      </c>
      <c r="G114" s="40"/>
      <c r="H114" s="40"/>
      <c r="I114" s="32" t="s">
        <v>22</v>
      </c>
      <c r="J114" s="79" t="str">
        <f>IF(J12="","",J12)</f>
        <v>27. 3. 2024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Střední odborné učiliště opravárenské</v>
      </c>
      <c r="G116" s="40"/>
      <c r="H116" s="40"/>
      <c r="I116" s="32" t="s">
        <v>31</v>
      </c>
      <c r="J116" s="36" t="str">
        <f>E21</f>
        <v>Michal Marek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140</v>
      </c>
      <c r="D119" s="194" t="s">
        <v>63</v>
      </c>
      <c r="E119" s="194" t="s">
        <v>59</v>
      </c>
      <c r="F119" s="194" t="s">
        <v>60</v>
      </c>
      <c r="G119" s="194" t="s">
        <v>141</v>
      </c>
      <c r="H119" s="194" t="s">
        <v>142</v>
      </c>
      <c r="I119" s="194" t="s">
        <v>143</v>
      </c>
      <c r="J119" s="194" t="s">
        <v>114</v>
      </c>
      <c r="K119" s="195" t="s">
        <v>144</v>
      </c>
      <c r="L119" s="196"/>
      <c r="M119" s="100" t="s">
        <v>1</v>
      </c>
      <c r="N119" s="101" t="s">
        <v>42</v>
      </c>
      <c r="O119" s="101" t="s">
        <v>145</v>
      </c>
      <c r="P119" s="101" t="s">
        <v>146</v>
      </c>
      <c r="Q119" s="101" t="s">
        <v>147</v>
      </c>
      <c r="R119" s="101" t="s">
        <v>148</v>
      </c>
      <c r="S119" s="101" t="s">
        <v>149</v>
      </c>
      <c r="T119" s="102" t="s">
        <v>150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151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P121+P193+P275+P302</f>
        <v>0</v>
      </c>
      <c r="Q120" s="104"/>
      <c r="R120" s="199">
        <f>R121+R193+R275+R302</f>
        <v>0</v>
      </c>
      <c r="S120" s="104"/>
      <c r="T120" s="200">
        <f>T121+T193+T275+T302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116</v>
      </c>
      <c r="BK120" s="201">
        <f>BK121+BK193+BK275+BK302</f>
        <v>0</v>
      </c>
    </row>
    <row r="121" s="12" customFormat="1" ht="25.92" customHeight="1">
      <c r="A121" s="12"/>
      <c r="B121" s="202"/>
      <c r="C121" s="203"/>
      <c r="D121" s="204" t="s">
        <v>77</v>
      </c>
      <c r="E121" s="205" t="s">
        <v>1820</v>
      </c>
      <c r="F121" s="205" t="s">
        <v>1821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SUM(P122:P192)</f>
        <v>0</v>
      </c>
      <c r="Q121" s="210"/>
      <c r="R121" s="211">
        <f>SUM(R122:R192)</f>
        <v>0</v>
      </c>
      <c r="S121" s="210"/>
      <c r="T121" s="212">
        <f>SUM(T122:T192)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88</v>
      </c>
      <c r="AT121" s="214" t="s">
        <v>77</v>
      </c>
      <c r="AU121" s="214" t="s">
        <v>78</v>
      </c>
      <c r="AY121" s="213" t="s">
        <v>154</v>
      </c>
      <c r="BK121" s="215">
        <f>SUM(BK122:BK192)</f>
        <v>0</v>
      </c>
    </row>
    <row r="122" s="2" customFormat="1" ht="24.15" customHeight="1">
      <c r="A122" s="38"/>
      <c r="B122" s="39"/>
      <c r="C122" s="218" t="s">
        <v>86</v>
      </c>
      <c r="D122" s="218" t="s">
        <v>156</v>
      </c>
      <c r="E122" s="219" t="s">
        <v>1822</v>
      </c>
      <c r="F122" s="220" t="s">
        <v>1823</v>
      </c>
      <c r="G122" s="221" t="s">
        <v>1720</v>
      </c>
      <c r="H122" s="222">
        <v>35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161</v>
      </c>
      <c r="AT122" s="229" t="s">
        <v>156</v>
      </c>
      <c r="AU122" s="229" t="s">
        <v>86</v>
      </c>
      <c r="AY122" s="17" t="s">
        <v>154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161</v>
      </c>
      <c r="BM122" s="229" t="s">
        <v>88</v>
      </c>
    </row>
    <row r="123" s="2" customFormat="1" ht="24.15" customHeight="1">
      <c r="A123" s="38"/>
      <c r="B123" s="39"/>
      <c r="C123" s="218" t="s">
        <v>88</v>
      </c>
      <c r="D123" s="218" t="s">
        <v>156</v>
      </c>
      <c r="E123" s="219" t="s">
        <v>1824</v>
      </c>
      <c r="F123" s="220" t="s">
        <v>1825</v>
      </c>
      <c r="G123" s="221" t="s">
        <v>1720</v>
      </c>
      <c r="H123" s="222">
        <v>15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161</v>
      </c>
      <c r="AT123" s="229" t="s">
        <v>156</v>
      </c>
      <c r="AU123" s="229" t="s">
        <v>86</v>
      </c>
      <c r="AY123" s="17" t="s">
        <v>154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161</v>
      </c>
      <c r="BM123" s="229" t="s">
        <v>161</v>
      </c>
    </row>
    <row r="124" s="2" customFormat="1" ht="24.15" customHeight="1">
      <c r="A124" s="38"/>
      <c r="B124" s="39"/>
      <c r="C124" s="218" t="s">
        <v>169</v>
      </c>
      <c r="D124" s="218" t="s">
        <v>156</v>
      </c>
      <c r="E124" s="219" t="s">
        <v>1826</v>
      </c>
      <c r="F124" s="220" t="s">
        <v>1827</v>
      </c>
      <c r="G124" s="221" t="s">
        <v>1720</v>
      </c>
      <c r="H124" s="222">
        <v>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161</v>
      </c>
      <c r="AT124" s="229" t="s">
        <v>156</v>
      </c>
      <c r="AU124" s="229" t="s">
        <v>86</v>
      </c>
      <c r="AY124" s="17" t="s">
        <v>154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161</v>
      </c>
      <c r="BM124" s="229" t="s">
        <v>184</v>
      </c>
    </row>
    <row r="125" s="2" customFormat="1" ht="21.75" customHeight="1">
      <c r="A125" s="38"/>
      <c r="B125" s="39"/>
      <c r="C125" s="218" t="s">
        <v>161</v>
      </c>
      <c r="D125" s="218" t="s">
        <v>156</v>
      </c>
      <c r="E125" s="219" t="s">
        <v>1828</v>
      </c>
      <c r="F125" s="220" t="s">
        <v>1829</v>
      </c>
      <c r="G125" s="221" t="s">
        <v>1720</v>
      </c>
      <c r="H125" s="222">
        <v>6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161</v>
      </c>
      <c r="AT125" s="229" t="s">
        <v>156</v>
      </c>
      <c r="AU125" s="229" t="s">
        <v>86</v>
      </c>
      <c r="AY125" s="17" t="s">
        <v>154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161</v>
      </c>
      <c r="BM125" s="229" t="s">
        <v>202</v>
      </c>
    </row>
    <row r="126" s="2" customFormat="1" ht="24.15" customHeight="1">
      <c r="A126" s="38"/>
      <c r="B126" s="39"/>
      <c r="C126" s="218" t="s">
        <v>177</v>
      </c>
      <c r="D126" s="218" t="s">
        <v>156</v>
      </c>
      <c r="E126" s="219" t="s">
        <v>1830</v>
      </c>
      <c r="F126" s="220" t="s">
        <v>1831</v>
      </c>
      <c r="G126" s="221" t="s">
        <v>1720</v>
      </c>
      <c r="H126" s="222">
        <v>12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161</v>
      </c>
      <c r="AT126" s="229" t="s">
        <v>156</v>
      </c>
      <c r="AU126" s="229" t="s">
        <v>86</v>
      </c>
      <c r="AY126" s="17" t="s">
        <v>154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161</v>
      </c>
      <c r="BM126" s="229" t="s">
        <v>212</v>
      </c>
    </row>
    <row r="127" s="2" customFormat="1" ht="16.5" customHeight="1">
      <c r="A127" s="38"/>
      <c r="B127" s="39"/>
      <c r="C127" s="218" t="s">
        <v>184</v>
      </c>
      <c r="D127" s="218" t="s">
        <v>156</v>
      </c>
      <c r="E127" s="219" t="s">
        <v>1832</v>
      </c>
      <c r="F127" s="220" t="s">
        <v>1833</v>
      </c>
      <c r="G127" s="221" t="s">
        <v>1720</v>
      </c>
      <c r="H127" s="222">
        <v>2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161</v>
      </c>
      <c r="AT127" s="229" t="s">
        <v>156</v>
      </c>
      <c r="AU127" s="229" t="s">
        <v>86</v>
      </c>
      <c r="AY127" s="17" t="s">
        <v>154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161</v>
      </c>
      <c r="BM127" s="229" t="s">
        <v>8</v>
      </c>
    </row>
    <row r="128" s="2" customFormat="1" ht="16.5" customHeight="1">
      <c r="A128" s="38"/>
      <c r="B128" s="39"/>
      <c r="C128" s="218" t="s">
        <v>189</v>
      </c>
      <c r="D128" s="218" t="s">
        <v>156</v>
      </c>
      <c r="E128" s="219" t="s">
        <v>1834</v>
      </c>
      <c r="F128" s="220" t="s">
        <v>1835</v>
      </c>
      <c r="G128" s="221" t="s">
        <v>1720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161</v>
      </c>
      <c r="AT128" s="229" t="s">
        <v>156</v>
      </c>
      <c r="AU128" s="229" t="s">
        <v>86</v>
      </c>
      <c r="AY128" s="17" t="s">
        <v>154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161</v>
      </c>
      <c r="BM128" s="229" t="s">
        <v>232</v>
      </c>
    </row>
    <row r="129" s="2" customFormat="1" ht="16.5" customHeight="1">
      <c r="A129" s="38"/>
      <c r="B129" s="39"/>
      <c r="C129" s="218" t="s">
        <v>202</v>
      </c>
      <c r="D129" s="218" t="s">
        <v>156</v>
      </c>
      <c r="E129" s="219" t="s">
        <v>1836</v>
      </c>
      <c r="F129" s="220" t="s">
        <v>1837</v>
      </c>
      <c r="G129" s="221" t="s">
        <v>1720</v>
      </c>
      <c r="H129" s="222">
        <v>6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161</v>
      </c>
      <c r="AT129" s="229" t="s">
        <v>156</v>
      </c>
      <c r="AU129" s="229" t="s">
        <v>86</v>
      </c>
      <c r="AY129" s="17" t="s">
        <v>154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161</v>
      </c>
      <c r="BM129" s="229" t="s">
        <v>246</v>
      </c>
    </row>
    <row r="130" s="2" customFormat="1" ht="16.5" customHeight="1">
      <c r="A130" s="38"/>
      <c r="B130" s="39"/>
      <c r="C130" s="218" t="s">
        <v>208</v>
      </c>
      <c r="D130" s="218" t="s">
        <v>156</v>
      </c>
      <c r="E130" s="219" t="s">
        <v>1838</v>
      </c>
      <c r="F130" s="220" t="s">
        <v>1839</v>
      </c>
      <c r="G130" s="221" t="s">
        <v>1720</v>
      </c>
      <c r="H130" s="222">
        <v>8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161</v>
      </c>
      <c r="AT130" s="229" t="s">
        <v>156</v>
      </c>
      <c r="AU130" s="229" t="s">
        <v>86</v>
      </c>
      <c r="AY130" s="17" t="s">
        <v>154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161</v>
      </c>
      <c r="BM130" s="229" t="s">
        <v>257</v>
      </c>
    </row>
    <row r="131" s="2" customFormat="1" ht="16.5" customHeight="1">
      <c r="A131" s="38"/>
      <c r="B131" s="39"/>
      <c r="C131" s="218" t="s">
        <v>212</v>
      </c>
      <c r="D131" s="218" t="s">
        <v>156</v>
      </c>
      <c r="E131" s="219" t="s">
        <v>1840</v>
      </c>
      <c r="F131" s="220" t="s">
        <v>1841</v>
      </c>
      <c r="G131" s="221" t="s">
        <v>1720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161</v>
      </c>
      <c r="AT131" s="229" t="s">
        <v>156</v>
      </c>
      <c r="AU131" s="229" t="s">
        <v>86</v>
      </c>
      <c r="AY131" s="17" t="s">
        <v>154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161</v>
      </c>
      <c r="BM131" s="229" t="s">
        <v>266</v>
      </c>
    </row>
    <row r="132" s="2" customFormat="1" ht="16.5" customHeight="1">
      <c r="A132" s="38"/>
      <c r="B132" s="39"/>
      <c r="C132" s="218" t="s">
        <v>218</v>
      </c>
      <c r="D132" s="218" t="s">
        <v>156</v>
      </c>
      <c r="E132" s="219" t="s">
        <v>1842</v>
      </c>
      <c r="F132" s="220" t="s">
        <v>1843</v>
      </c>
      <c r="G132" s="221" t="s">
        <v>1720</v>
      </c>
      <c r="H132" s="222">
        <v>40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161</v>
      </c>
      <c r="AT132" s="229" t="s">
        <v>156</v>
      </c>
      <c r="AU132" s="229" t="s">
        <v>86</v>
      </c>
      <c r="AY132" s="17" t="s">
        <v>154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161</v>
      </c>
      <c r="BM132" s="229" t="s">
        <v>273</v>
      </c>
    </row>
    <row r="133" s="2" customFormat="1" ht="16.5" customHeight="1">
      <c r="A133" s="38"/>
      <c r="B133" s="39"/>
      <c r="C133" s="218" t="s">
        <v>8</v>
      </c>
      <c r="D133" s="218" t="s">
        <v>156</v>
      </c>
      <c r="E133" s="219" t="s">
        <v>1844</v>
      </c>
      <c r="F133" s="220" t="s">
        <v>1845</v>
      </c>
      <c r="G133" s="221" t="s">
        <v>1720</v>
      </c>
      <c r="H133" s="222">
        <v>17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161</v>
      </c>
      <c r="AT133" s="229" t="s">
        <v>156</v>
      </c>
      <c r="AU133" s="229" t="s">
        <v>86</v>
      </c>
      <c r="AY133" s="17" t="s">
        <v>154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161</v>
      </c>
      <c r="BM133" s="229" t="s">
        <v>281</v>
      </c>
    </row>
    <row r="134" s="2" customFormat="1" ht="16.5" customHeight="1">
      <c r="A134" s="38"/>
      <c r="B134" s="39"/>
      <c r="C134" s="218" t="s">
        <v>227</v>
      </c>
      <c r="D134" s="218" t="s">
        <v>156</v>
      </c>
      <c r="E134" s="219" t="s">
        <v>1846</v>
      </c>
      <c r="F134" s="220" t="s">
        <v>1847</v>
      </c>
      <c r="G134" s="221" t="s">
        <v>1720</v>
      </c>
      <c r="H134" s="222">
        <v>2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161</v>
      </c>
      <c r="AT134" s="229" t="s">
        <v>156</v>
      </c>
      <c r="AU134" s="229" t="s">
        <v>86</v>
      </c>
      <c r="AY134" s="17" t="s">
        <v>154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161</v>
      </c>
      <c r="BM134" s="229" t="s">
        <v>298</v>
      </c>
    </row>
    <row r="135" s="2" customFormat="1" ht="16.5" customHeight="1">
      <c r="A135" s="38"/>
      <c r="B135" s="39"/>
      <c r="C135" s="218" t="s">
        <v>232</v>
      </c>
      <c r="D135" s="218" t="s">
        <v>156</v>
      </c>
      <c r="E135" s="219" t="s">
        <v>1848</v>
      </c>
      <c r="F135" s="220" t="s">
        <v>1849</v>
      </c>
      <c r="G135" s="221" t="s">
        <v>1720</v>
      </c>
      <c r="H135" s="222">
        <v>2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161</v>
      </c>
      <c r="AT135" s="229" t="s">
        <v>156</v>
      </c>
      <c r="AU135" s="229" t="s">
        <v>86</v>
      </c>
      <c r="AY135" s="17" t="s">
        <v>154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161</v>
      </c>
      <c r="BM135" s="229" t="s">
        <v>317</v>
      </c>
    </row>
    <row r="136" s="2" customFormat="1" ht="16.5" customHeight="1">
      <c r="A136" s="38"/>
      <c r="B136" s="39"/>
      <c r="C136" s="218" t="s">
        <v>239</v>
      </c>
      <c r="D136" s="218" t="s">
        <v>156</v>
      </c>
      <c r="E136" s="219" t="s">
        <v>1850</v>
      </c>
      <c r="F136" s="220" t="s">
        <v>1851</v>
      </c>
      <c r="G136" s="221" t="s">
        <v>1720</v>
      </c>
      <c r="H136" s="222">
        <v>15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161</v>
      </c>
      <c r="AT136" s="229" t="s">
        <v>156</v>
      </c>
      <c r="AU136" s="229" t="s">
        <v>86</v>
      </c>
      <c r="AY136" s="17" t="s">
        <v>154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161</v>
      </c>
      <c r="BM136" s="229" t="s">
        <v>327</v>
      </c>
    </row>
    <row r="137" s="2" customFormat="1" ht="16.5" customHeight="1">
      <c r="A137" s="38"/>
      <c r="B137" s="39"/>
      <c r="C137" s="218" t="s">
        <v>246</v>
      </c>
      <c r="D137" s="218" t="s">
        <v>156</v>
      </c>
      <c r="E137" s="219" t="s">
        <v>1852</v>
      </c>
      <c r="F137" s="220" t="s">
        <v>1853</v>
      </c>
      <c r="G137" s="221" t="s">
        <v>1720</v>
      </c>
      <c r="H137" s="222">
        <v>2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161</v>
      </c>
      <c r="AT137" s="229" t="s">
        <v>156</v>
      </c>
      <c r="AU137" s="229" t="s">
        <v>86</v>
      </c>
      <c r="AY137" s="17" t="s">
        <v>154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161</v>
      </c>
      <c r="BM137" s="229" t="s">
        <v>338</v>
      </c>
    </row>
    <row r="138" s="2" customFormat="1" ht="16.5" customHeight="1">
      <c r="A138" s="38"/>
      <c r="B138" s="39"/>
      <c r="C138" s="218" t="s">
        <v>252</v>
      </c>
      <c r="D138" s="218" t="s">
        <v>156</v>
      </c>
      <c r="E138" s="219" t="s">
        <v>1854</v>
      </c>
      <c r="F138" s="220" t="s">
        <v>1855</v>
      </c>
      <c r="G138" s="221" t="s">
        <v>1720</v>
      </c>
      <c r="H138" s="222">
        <v>10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161</v>
      </c>
      <c r="AT138" s="229" t="s">
        <v>156</v>
      </c>
      <c r="AU138" s="229" t="s">
        <v>86</v>
      </c>
      <c r="AY138" s="17" t="s">
        <v>154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161</v>
      </c>
      <c r="BM138" s="229" t="s">
        <v>347</v>
      </c>
    </row>
    <row r="139" s="2" customFormat="1" ht="16.5" customHeight="1">
      <c r="A139" s="38"/>
      <c r="B139" s="39"/>
      <c r="C139" s="218" t="s">
        <v>257</v>
      </c>
      <c r="D139" s="218" t="s">
        <v>156</v>
      </c>
      <c r="E139" s="219" t="s">
        <v>1856</v>
      </c>
      <c r="F139" s="220" t="s">
        <v>1857</v>
      </c>
      <c r="G139" s="221" t="s">
        <v>1720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161</v>
      </c>
      <c r="AT139" s="229" t="s">
        <v>156</v>
      </c>
      <c r="AU139" s="229" t="s">
        <v>86</v>
      </c>
      <c r="AY139" s="17" t="s">
        <v>154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161</v>
      </c>
      <c r="BM139" s="229" t="s">
        <v>356</v>
      </c>
    </row>
    <row r="140" s="2" customFormat="1" ht="16.5" customHeight="1">
      <c r="A140" s="38"/>
      <c r="B140" s="39"/>
      <c r="C140" s="218" t="s">
        <v>262</v>
      </c>
      <c r="D140" s="218" t="s">
        <v>156</v>
      </c>
      <c r="E140" s="219" t="s">
        <v>1858</v>
      </c>
      <c r="F140" s="220" t="s">
        <v>1859</v>
      </c>
      <c r="G140" s="221" t="s">
        <v>1720</v>
      </c>
      <c r="H140" s="222">
        <v>3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161</v>
      </c>
      <c r="AT140" s="229" t="s">
        <v>156</v>
      </c>
      <c r="AU140" s="229" t="s">
        <v>86</v>
      </c>
      <c r="AY140" s="17" t="s">
        <v>154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161</v>
      </c>
      <c r="BM140" s="229" t="s">
        <v>364</v>
      </c>
    </row>
    <row r="141" s="2" customFormat="1" ht="16.5" customHeight="1">
      <c r="A141" s="38"/>
      <c r="B141" s="39"/>
      <c r="C141" s="218" t="s">
        <v>266</v>
      </c>
      <c r="D141" s="218" t="s">
        <v>156</v>
      </c>
      <c r="E141" s="219" t="s">
        <v>1860</v>
      </c>
      <c r="F141" s="220" t="s">
        <v>1861</v>
      </c>
      <c r="G141" s="221" t="s">
        <v>1720</v>
      </c>
      <c r="H141" s="222">
        <v>11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161</v>
      </c>
      <c r="AT141" s="229" t="s">
        <v>156</v>
      </c>
      <c r="AU141" s="229" t="s">
        <v>86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161</v>
      </c>
      <c r="BM141" s="229" t="s">
        <v>375</v>
      </c>
    </row>
    <row r="142" s="2" customFormat="1" ht="16.5" customHeight="1">
      <c r="A142" s="38"/>
      <c r="B142" s="39"/>
      <c r="C142" s="218" t="s">
        <v>7</v>
      </c>
      <c r="D142" s="218" t="s">
        <v>156</v>
      </c>
      <c r="E142" s="219" t="s">
        <v>1862</v>
      </c>
      <c r="F142" s="220" t="s">
        <v>1863</v>
      </c>
      <c r="G142" s="221" t="s">
        <v>1720</v>
      </c>
      <c r="H142" s="222">
        <v>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161</v>
      </c>
      <c r="AT142" s="229" t="s">
        <v>156</v>
      </c>
      <c r="AU142" s="229" t="s">
        <v>86</v>
      </c>
      <c r="AY142" s="17" t="s">
        <v>154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161</v>
      </c>
      <c r="BM142" s="229" t="s">
        <v>384</v>
      </c>
    </row>
    <row r="143" s="2" customFormat="1" ht="16.5" customHeight="1">
      <c r="A143" s="38"/>
      <c r="B143" s="39"/>
      <c r="C143" s="218" t="s">
        <v>273</v>
      </c>
      <c r="D143" s="218" t="s">
        <v>156</v>
      </c>
      <c r="E143" s="219" t="s">
        <v>1864</v>
      </c>
      <c r="F143" s="220" t="s">
        <v>1865</v>
      </c>
      <c r="G143" s="221" t="s">
        <v>1720</v>
      </c>
      <c r="H143" s="222">
        <v>36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161</v>
      </c>
      <c r="AT143" s="229" t="s">
        <v>156</v>
      </c>
      <c r="AU143" s="229" t="s">
        <v>86</v>
      </c>
      <c r="AY143" s="17" t="s">
        <v>154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161</v>
      </c>
      <c r="BM143" s="229" t="s">
        <v>411</v>
      </c>
    </row>
    <row r="144" s="2" customFormat="1" ht="16.5" customHeight="1">
      <c r="A144" s="38"/>
      <c r="B144" s="39"/>
      <c r="C144" s="218" t="s">
        <v>277</v>
      </c>
      <c r="D144" s="218" t="s">
        <v>156</v>
      </c>
      <c r="E144" s="219" t="s">
        <v>1866</v>
      </c>
      <c r="F144" s="220" t="s">
        <v>1867</v>
      </c>
      <c r="G144" s="221" t="s">
        <v>1720</v>
      </c>
      <c r="H144" s="222">
        <v>5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161</v>
      </c>
      <c r="AT144" s="229" t="s">
        <v>156</v>
      </c>
      <c r="AU144" s="229" t="s">
        <v>86</v>
      </c>
      <c r="AY144" s="17" t="s">
        <v>154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161</v>
      </c>
      <c r="BM144" s="229" t="s">
        <v>419</v>
      </c>
    </row>
    <row r="145" s="2" customFormat="1" ht="16.5" customHeight="1">
      <c r="A145" s="38"/>
      <c r="B145" s="39"/>
      <c r="C145" s="218" t="s">
        <v>281</v>
      </c>
      <c r="D145" s="218" t="s">
        <v>156</v>
      </c>
      <c r="E145" s="219" t="s">
        <v>1868</v>
      </c>
      <c r="F145" s="220" t="s">
        <v>1869</v>
      </c>
      <c r="G145" s="221" t="s">
        <v>1720</v>
      </c>
      <c r="H145" s="222">
        <v>3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161</v>
      </c>
      <c r="AT145" s="229" t="s">
        <v>156</v>
      </c>
      <c r="AU145" s="229" t="s">
        <v>86</v>
      </c>
      <c r="AY145" s="17" t="s">
        <v>154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161</v>
      </c>
      <c r="BM145" s="229" t="s">
        <v>435</v>
      </c>
    </row>
    <row r="146" s="2" customFormat="1" ht="16.5" customHeight="1">
      <c r="A146" s="38"/>
      <c r="B146" s="39"/>
      <c r="C146" s="218" t="s">
        <v>293</v>
      </c>
      <c r="D146" s="218" t="s">
        <v>156</v>
      </c>
      <c r="E146" s="219" t="s">
        <v>1870</v>
      </c>
      <c r="F146" s="220" t="s">
        <v>1871</v>
      </c>
      <c r="G146" s="221" t="s">
        <v>1720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161</v>
      </c>
      <c r="AT146" s="229" t="s">
        <v>156</v>
      </c>
      <c r="AU146" s="229" t="s">
        <v>86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161</v>
      </c>
      <c r="BM146" s="229" t="s">
        <v>449</v>
      </c>
    </row>
    <row r="147" s="2" customFormat="1" ht="16.5" customHeight="1">
      <c r="A147" s="38"/>
      <c r="B147" s="39"/>
      <c r="C147" s="218" t="s">
        <v>298</v>
      </c>
      <c r="D147" s="218" t="s">
        <v>156</v>
      </c>
      <c r="E147" s="219" t="s">
        <v>1872</v>
      </c>
      <c r="F147" s="220" t="s">
        <v>1873</v>
      </c>
      <c r="G147" s="221" t="s">
        <v>1720</v>
      </c>
      <c r="H147" s="222">
        <v>4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161</v>
      </c>
      <c r="AT147" s="229" t="s">
        <v>156</v>
      </c>
      <c r="AU147" s="229" t="s">
        <v>86</v>
      </c>
      <c r="AY147" s="17" t="s">
        <v>154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161</v>
      </c>
      <c r="BM147" s="229" t="s">
        <v>460</v>
      </c>
    </row>
    <row r="148" s="2" customFormat="1" ht="16.5" customHeight="1">
      <c r="A148" s="38"/>
      <c r="B148" s="39"/>
      <c r="C148" s="218" t="s">
        <v>311</v>
      </c>
      <c r="D148" s="218" t="s">
        <v>156</v>
      </c>
      <c r="E148" s="219" t="s">
        <v>1874</v>
      </c>
      <c r="F148" s="220" t="s">
        <v>1875</v>
      </c>
      <c r="G148" s="221" t="s">
        <v>1720</v>
      </c>
      <c r="H148" s="222">
        <v>56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156</v>
      </c>
      <c r="AU148" s="229" t="s">
        <v>86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161</v>
      </c>
      <c r="BM148" s="229" t="s">
        <v>472</v>
      </c>
    </row>
    <row r="149" s="2" customFormat="1" ht="16.5" customHeight="1">
      <c r="A149" s="38"/>
      <c r="B149" s="39"/>
      <c r="C149" s="218" t="s">
        <v>317</v>
      </c>
      <c r="D149" s="218" t="s">
        <v>156</v>
      </c>
      <c r="E149" s="219" t="s">
        <v>1876</v>
      </c>
      <c r="F149" s="220" t="s">
        <v>1877</v>
      </c>
      <c r="G149" s="221" t="s">
        <v>1720</v>
      </c>
      <c r="H149" s="222">
        <v>80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161</v>
      </c>
      <c r="AT149" s="229" t="s">
        <v>156</v>
      </c>
      <c r="AU149" s="229" t="s">
        <v>86</v>
      </c>
      <c r="AY149" s="17" t="s">
        <v>154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161</v>
      </c>
      <c r="BM149" s="229" t="s">
        <v>482</v>
      </c>
    </row>
    <row r="150" s="2" customFormat="1" ht="16.5" customHeight="1">
      <c r="A150" s="38"/>
      <c r="B150" s="39"/>
      <c r="C150" s="218" t="s">
        <v>322</v>
      </c>
      <c r="D150" s="218" t="s">
        <v>156</v>
      </c>
      <c r="E150" s="219" t="s">
        <v>1878</v>
      </c>
      <c r="F150" s="220" t="s">
        <v>1879</v>
      </c>
      <c r="G150" s="221" t="s">
        <v>1720</v>
      </c>
      <c r="H150" s="222">
        <v>4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161</v>
      </c>
      <c r="AT150" s="229" t="s">
        <v>156</v>
      </c>
      <c r="AU150" s="229" t="s">
        <v>86</v>
      </c>
      <c r="AY150" s="17" t="s">
        <v>154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161</v>
      </c>
      <c r="BM150" s="229" t="s">
        <v>502</v>
      </c>
    </row>
    <row r="151" s="2" customFormat="1" ht="16.5" customHeight="1">
      <c r="A151" s="38"/>
      <c r="B151" s="39"/>
      <c r="C151" s="218" t="s">
        <v>327</v>
      </c>
      <c r="D151" s="218" t="s">
        <v>156</v>
      </c>
      <c r="E151" s="219" t="s">
        <v>1880</v>
      </c>
      <c r="F151" s="220" t="s">
        <v>1881</v>
      </c>
      <c r="G151" s="221" t="s">
        <v>1720</v>
      </c>
      <c r="H151" s="222">
        <v>4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161</v>
      </c>
      <c r="AT151" s="229" t="s">
        <v>156</v>
      </c>
      <c r="AU151" s="229" t="s">
        <v>86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161</v>
      </c>
      <c r="BM151" s="229" t="s">
        <v>517</v>
      </c>
    </row>
    <row r="152" s="2" customFormat="1" ht="16.5" customHeight="1">
      <c r="A152" s="38"/>
      <c r="B152" s="39"/>
      <c r="C152" s="218" t="s">
        <v>332</v>
      </c>
      <c r="D152" s="218" t="s">
        <v>156</v>
      </c>
      <c r="E152" s="219" t="s">
        <v>1882</v>
      </c>
      <c r="F152" s="220" t="s">
        <v>1883</v>
      </c>
      <c r="G152" s="221" t="s">
        <v>1720</v>
      </c>
      <c r="H152" s="222">
        <v>2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161</v>
      </c>
      <c r="AT152" s="229" t="s">
        <v>156</v>
      </c>
      <c r="AU152" s="229" t="s">
        <v>86</v>
      </c>
      <c r="AY152" s="17" t="s">
        <v>154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161</v>
      </c>
      <c r="BM152" s="229" t="s">
        <v>528</v>
      </c>
    </row>
    <row r="153" s="2" customFormat="1" ht="16.5" customHeight="1">
      <c r="A153" s="38"/>
      <c r="B153" s="39"/>
      <c r="C153" s="218" t="s">
        <v>338</v>
      </c>
      <c r="D153" s="218" t="s">
        <v>156</v>
      </c>
      <c r="E153" s="219" t="s">
        <v>1884</v>
      </c>
      <c r="F153" s="220" t="s">
        <v>1885</v>
      </c>
      <c r="G153" s="221" t="s">
        <v>1720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161</v>
      </c>
      <c r="AT153" s="229" t="s">
        <v>156</v>
      </c>
      <c r="AU153" s="229" t="s">
        <v>86</v>
      </c>
      <c r="AY153" s="17" t="s">
        <v>154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161</v>
      </c>
      <c r="BM153" s="229" t="s">
        <v>538</v>
      </c>
    </row>
    <row r="154" s="2" customFormat="1" ht="16.5" customHeight="1">
      <c r="A154" s="38"/>
      <c r="B154" s="39"/>
      <c r="C154" s="218" t="s">
        <v>343</v>
      </c>
      <c r="D154" s="218" t="s">
        <v>156</v>
      </c>
      <c r="E154" s="219" t="s">
        <v>1886</v>
      </c>
      <c r="F154" s="220" t="s">
        <v>1887</v>
      </c>
      <c r="G154" s="221" t="s">
        <v>1720</v>
      </c>
      <c r="H154" s="222">
        <v>12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161</v>
      </c>
      <c r="AT154" s="229" t="s">
        <v>156</v>
      </c>
      <c r="AU154" s="229" t="s">
        <v>86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161</v>
      </c>
      <c r="BM154" s="229" t="s">
        <v>546</v>
      </c>
    </row>
    <row r="155" s="2" customFormat="1" ht="16.5" customHeight="1">
      <c r="A155" s="38"/>
      <c r="B155" s="39"/>
      <c r="C155" s="218" t="s">
        <v>347</v>
      </c>
      <c r="D155" s="218" t="s">
        <v>156</v>
      </c>
      <c r="E155" s="219" t="s">
        <v>1888</v>
      </c>
      <c r="F155" s="220" t="s">
        <v>1889</v>
      </c>
      <c r="G155" s="221" t="s">
        <v>1720</v>
      </c>
      <c r="H155" s="222">
        <v>38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161</v>
      </c>
      <c r="AT155" s="229" t="s">
        <v>156</v>
      </c>
      <c r="AU155" s="229" t="s">
        <v>86</v>
      </c>
      <c r="AY155" s="17" t="s">
        <v>154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161</v>
      </c>
      <c r="BM155" s="229" t="s">
        <v>554</v>
      </c>
    </row>
    <row r="156" s="2" customFormat="1" ht="16.5" customHeight="1">
      <c r="A156" s="38"/>
      <c r="B156" s="39"/>
      <c r="C156" s="218" t="s">
        <v>351</v>
      </c>
      <c r="D156" s="218" t="s">
        <v>156</v>
      </c>
      <c r="E156" s="219" t="s">
        <v>1890</v>
      </c>
      <c r="F156" s="220" t="s">
        <v>1891</v>
      </c>
      <c r="G156" s="221" t="s">
        <v>1720</v>
      </c>
      <c r="H156" s="222">
        <v>4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161</v>
      </c>
      <c r="AT156" s="229" t="s">
        <v>156</v>
      </c>
      <c r="AU156" s="229" t="s">
        <v>86</v>
      </c>
      <c r="AY156" s="17" t="s">
        <v>154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161</v>
      </c>
      <c r="BM156" s="229" t="s">
        <v>562</v>
      </c>
    </row>
    <row r="157" s="2" customFormat="1" ht="16.5" customHeight="1">
      <c r="A157" s="38"/>
      <c r="B157" s="39"/>
      <c r="C157" s="218" t="s">
        <v>356</v>
      </c>
      <c r="D157" s="218" t="s">
        <v>156</v>
      </c>
      <c r="E157" s="219" t="s">
        <v>1892</v>
      </c>
      <c r="F157" s="220" t="s">
        <v>1893</v>
      </c>
      <c r="G157" s="221" t="s">
        <v>1720</v>
      </c>
      <c r="H157" s="222">
        <v>12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161</v>
      </c>
      <c r="AT157" s="229" t="s">
        <v>156</v>
      </c>
      <c r="AU157" s="229" t="s">
        <v>86</v>
      </c>
      <c r="AY157" s="17" t="s">
        <v>154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161</v>
      </c>
      <c r="BM157" s="229" t="s">
        <v>570</v>
      </c>
    </row>
    <row r="158" s="2" customFormat="1" ht="16.5" customHeight="1">
      <c r="A158" s="38"/>
      <c r="B158" s="39"/>
      <c r="C158" s="218" t="s">
        <v>360</v>
      </c>
      <c r="D158" s="218" t="s">
        <v>156</v>
      </c>
      <c r="E158" s="219" t="s">
        <v>1894</v>
      </c>
      <c r="F158" s="220" t="s">
        <v>1895</v>
      </c>
      <c r="G158" s="221" t="s">
        <v>1720</v>
      </c>
      <c r="H158" s="222">
        <v>8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161</v>
      </c>
      <c r="AT158" s="229" t="s">
        <v>156</v>
      </c>
      <c r="AU158" s="229" t="s">
        <v>86</v>
      </c>
      <c r="AY158" s="17" t="s">
        <v>154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161</v>
      </c>
      <c r="BM158" s="229" t="s">
        <v>578</v>
      </c>
    </row>
    <row r="159" s="2" customFormat="1" ht="16.5" customHeight="1">
      <c r="A159" s="38"/>
      <c r="B159" s="39"/>
      <c r="C159" s="218" t="s">
        <v>364</v>
      </c>
      <c r="D159" s="218" t="s">
        <v>156</v>
      </c>
      <c r="E159" s="219" t="s">
        <v>1896</v>
      </c>
      <c r="F159" s="220" t="s">
        <v>1897</v>
      </c>
      <c r="G159" s="221" t="s">
        <v>1720</v>
      </c>
      <c r="H159" s="222">
        <v>4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161</v>
      </c>
      <c r="AT159" s="229" t="s">
        <v>156</v>
      </c>
      <c r="AU159" s="229" t="s">
        <v>86</v>
      </c>
      <c r="AY159" s="17" t="s">
        <v>154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161</v>
      </c>
      <c r="BM159" s="229" t="s">
        <v>590</v>
      </c>
    </row>
    <row r="160" s="2" customFormat="1" ht="16.5" customHeight="1">
      <c r="A160" s="38"/>
      <c r="B160" s="39"/>
      <c r="C160" s="218" t="s">
        <v>371</v>
      </c>
      <c r="D160" s="218" t="s">
        <v>156</v>
      </c>
      <c r="E160" s="219" t="s">
        <v>1898</v>
      </c>
      <c r="F160" s="220" t="s">
        <v>1899</v>
      </c>
      <c r="G160" s="221" t="s">
        <v>1720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161</v>
      </c>
      <c r="AT160" s="229" t="s">
        <v>156</v>
      </c>
      <c r="AU160" s="229" t="s">
        <v>86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161</v>
      </c>
      <c r="BM160" s="229" t="s">
        <v>602</v>
      </c>
    </row>
    <row r="161" s="2" customFormat="1" ht="16.5" customHeight="1">
      <c r="A161" s="38"/>
      <c r="B161" s="39"/>
      <c r="C161" s="218" t="s">
        <v>375</v>
      </c>
      <c r="D161" s="218" t="s">
        <v>156</v>
      </c>
      <c r="E161" s="219" t="s">
        <v>1900</v>
      </c>
      <c r="F161" s="220" t="s">
        <v>1901</v>
      </c>
      <c r="G161" s="221" t="s">
        <v>387</v>
      </c>
      <c r="H161" s="222">
        <v>185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161</v>
      </c>
      <c r="AT161" s="229" t="s">
        <v>156</v>
      </c>
      <c r="AU161" s="229" t="s">
        <v>86</v>
      </c>
      <c r="AY161" s="17" t="s">
        <v>154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161</v>
      </c>
      <c r="BM161" s="229" t="s">
        <v>614</v>
      </c>
    </row>
    <row r="162" s="2" customFormat="1" ht="16.5" customHeight="1">
      <c r="A162" s="38"/>
      <c r="B162" s="39"/>
      <c r="C162" s="218" t="s">
        <v>380</v>
      </c>
      <c r="D162" s="218" t="s">
        <v>156</v>
      </c>
      <c r="E162" s="219" t="s">
        <v>1902</v>
      </c>
      <c r="F162" s="220" t="s">
        <v>1903</v>
      </c>
      <c r="G162" s="221" t="s">
        <v>387</v>
      </c>
      <c r="H162" s="222">
        <v>852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161</v>
      </c>
      <c r="AT162" s="229" t="s">
        <v>156</v>
      </c>
      <c r="AU162" s="229" t="s">
        <v>86</v>
      </c>
      <c r="AY162" s="17" t="s">
        <v>154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161</v>
      </c>
      <c r="BM162" s="229" t="s">
        <v>633</v>
      </c>
    </row>
    <row r="163" s="2" customFormat="1" ht="16.5" customHeight="1">
      <c r="A163" s="38"/>
      <c r="B163" s="39"/>
      <c r="C163" s="218" t="s">
        <v>384</v>
      </c>
      <c r="D163" s="218" t="s">
        <v>156</v>
      </c>
      <c r="E163" s="219" t="s">
        <v>1904</v>
      </c>
      <c r="F163" s="220" t="s">
        <v>1905</v>
      </c>
      <c r="G163" s="221" t="s">
        <v>387</v>
      </c>
      <c r="H163" s="222">
        <v>1002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161</v>
      </c>
      <c r="AT163" s="229" t="s">
        <v>156</v>
      </c>
      <c r="AU163" s="229" t="s">
        <v>86</v>
      </c>
      <c r="AY163" s="17" t="s">
        <v>154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161</v>
      </c>
      <c r="BM163" s="229" t="s">
        <v>647</v>
      </c>
    </row>
    <row r="164" s="2" customFormat="1" ht="16.5" customHeight="1">
      <c r="A164" s="38"/>
      <c r="B164" s="39"/>
      <c r="C164" s="218" t="s">
        <v>391</v>
      </c>
      <c r="D164" s="218" t="s">
        <v>156</v>
      </c>
      <c r="E164" s="219" t="s">
        <v>1906</v>
      </c>
      <c r="F164" s="220" t="s">
        <v>1907</v>
      </c>
      <c r="G164" s="221" t="s">
        <v>387</v>
      </c>
      <c r="H164" s="222">
        <v>48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161</v>
      </c>
      <c r="AT164" s="229" t="s">
        <v>156</v>
      </c>
      <c r="AU164" s="229" t="s">
        <v>86</v>
      </c>
      <c r="AY164" s="17" t="s">
        <v>154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161</v>
      </c>
      <c r="BM164" s="229" t="s">
        <v>657</v>
      </c>
    </row>
    <row r="165" s="2" customFormat="1" ht="16.5" customHeight="1">
      <c r="A165" s="38"/>
      <c r="B165" s="39"/>
      <c r="C165" s="218" t="s">
        <v>411</v>
      </c>
      <c r="D165" s="218" t="s">
        <v>156</v>
      </c>
      <c r="E165" s="219" t="s">
        <v>1908</v>
      </c>
      <c r="F165" s="220" t="s">
        <v>1909</v>
      </c>
      <c r="G165" s="221" t="s">
        <v>387</v>
      </c>
      <c r="H165" s="222">
        <v>337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161</v>
      </c>
      <c r="AT165" s="229" t="s">
        <v>156</v>
      </c>
      <c r="AU165" s="229" t="s">
        <v>86</v>
      </c>
      <c r="AY165" s="17" t="s">
        <v>154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161</v>
      </c>
      <c r="BM165" s="229" t="s">
        <v>667</v>
      </c>
    </row>
    <row r="166" s="2" customFormat="1" ht="16.5" customHeight="1">
      <c r="A166" s="38"/>
      <c r="B166" s="39"/>
      <c r="C166" s="218" t="s">
        <v>415</v>
      </c>
      <c r="D166" s="218" t="s">
        <v>156</v>
      </c>
      <c r="E166" s="219" t="s">
        <v>1910</v>
      </c>
      <c r="F166" s="220" t="s">
        <v>1911</v>
      </c>
      <c r="G166" s="221" t="s">
        <v>387</v>
      </c>
      <c r="H166" s="222">
        <v>20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161</v>
      </c>
      <c r="AT166" s="229" t="s">
        <v>156</v>
      </c>
      <c r="AU166" s="229" t="s">
        <v>86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161</v>
      </c>
      <c r="BM166" s="229" t="s">
        <v>678</v>
      </c>
    </row>
    <row r="167" s="2" customFormat="1" ht="16.5" customHeight="1">
      <c r="A167" s="38"/>
      <c r="B167" s="39"/>
      <c r="C167" s="218" t="s">
        <v>419</v>
      </c>
      <c r="D167" s="218" t="s">
        <v>156</v>
      </c>
      <c r="E167" s="219" t="s">
        <v>1912</v>
      </c>
      <c r="F167" s="220" t="s">
        <v>1913</v>
      </c>
      <c r="G167" s="221" t="s">
        <v>387</v>
      </c>
      <c r="H167" s="222">
        <v>72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161</v>
      </c>
      <c r="AT167" s="229" t="s">
        <v>156</v>
      </c>
      <c r="AU167" s="229" t="s">
        <v>86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161</v>
      </c>
      <c r="BM167" s="229" t="s">
        <v>689</v>
      </c>
    </row>
    <row r="168" s="2" customFormat="1" ht="16.5" customHeight="1">
      <c r="A168" s="38"/>
      <c r="B168" s="39"/>
      <c r="C168" s="218" t="s">
        <v>429</v>
      </c>
      <c r="D168" s="218" t="s">
        <v>156</v>
      </c>
      <c r="E168" s="219" t="s">
        <v>1914</v>
      </c>
      <c r="F168" s="220" t="s">
        <v>1915</v>
      </c>
      <c r="G168" s="221" t="s">
        <v>387</v>
      </c>
      <c r="H168" s="222">
        <v>22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161</v>
      </c>
      <c r="AT168" s="229" t="s">
        <v>156</v>
      </c>
      <c r="AU168" s="229" t="s">
        <v>86</v>
      </c>
      <c r="AY168" s="17" t="s">
        <v>154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161</v>
      </c>
      <c r="BM168" s="229" t="s">
        <v>700</v>
      </c>
    </row>
    <row r="169" s="2" customFormat="1" ht="16.5" customHeight="1">
      <c r="A169" s="38"/>
      <c r="B169" s="39"/>
      <c r="C169" s="218" t="s">
        <v>435</v>
      </c>
      <c r="D169" s="218" t="s">
        <v>156</v>
      </c>
      <c r="E169" s="219" t="s">
        <v>1916</v>
      </c>
      <c r="F169" s="220" t="s">
        <v>1917</v>
      </c>
      <c r="G169" s="221" t="s">
        <v>387</v>
      </c>
      <c r="H169" s="222">
        <v>44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161</v>
      </c>
      <c r="AT169" s="229" t="s">
        <v>156</v>
      </c>
      <c r="AU169" s="229" t="s">
        <v>86</v>
      </c>
      <c r="AY169" s="17" t="s">
        <v>154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161</v>
      </c>
      <c r="BM169" s="229" t="s">
        <v>715</v>
      </c>
    </row>
    <row r="170" s="2" customFormat="1" ht="16.5" customHeight="1">
      <c r="A170" s="38"/>
      <c r="B170" s="39"/>
      <c r="C170" s="218" t="s">
        <v>443</v>
      </c>
      <c r="D170" s="218" t="s">
        <v>156</v>
      </c>
      <c r="E170" s="219" t="s">
        <v>1918</v>
      </c>
      <c r="F170" s="220" t="s">
        <v>1919</v>
      </c>
      <c r="G170" s="221" t="s">
        <v>387</v>
      </c>
      <c r="H170" s="222">
        <v>38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161</v>
      </c>
      <c r="AT170" s="229" t="s">
        <v>156</v>
      </c>
      <c r="AU170" s="229" t="s">
        <v>86</v>
      </c>
      <c r="AY170" s="17" t="s">
        <v>154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161</v>
      </c>
      <c r="BM170" s="229" t="s">
        <v>725</v>
      </c>
    </row>
    <row r="171" s="2" customFormat="1" ht="16.5" customHeight="1">
      <c r="A171" s="38"/>
      <c r="B171" s="39"/>
      <c r="C171" s="218" t="s">
        <v>449</v>
      </c>
      <c r="D171" s="218" t="s">
        <v>156</v>
      </c>
      <c r="E171" s="219" t="s">
        <v>1920</v>
      </c>
      <c r="F171" s="220" t="s">
        <v>1921</v>
      </c>
      <c r="G171" s="221" t="s">
        <v>387</v>
      </c>
      <c r="H171" s="222">
        <v>16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161</v>
      </c>
      <c r="AT171" s="229" t="s">
        <v>156</v>
      </c>
      <c r="AU171" s="229" t="s">
        <v>86</v>
      </c>
      <c r="AY171" s="17" t="s">
        <v>154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161</v>
      </c>
      <c r="BM171" s="229" t="s">
        <v>733</v>
      </c>
    </row>
    <row r="172" s="2" customFormat="1" ht="16.5" customHeight="1">
      <c r="A172" s="38"/>
      <c r="B172" s="39"/>
      <c r="C172" s="218" t="s">
        <v>454</v>
      </c>
      <c r="D172" s="218" t="s">
        <v>156</v>
      </c>
      <c r="E172" s="219" t="s">
        <v>1922</v>
      </c>
      <c r="F172" s="220" t="s">
        <v>1923</v>
      </c>
      <c r="G172" s="221" t="s">
        <v>387</v>
      </c>
      <c r="H172" s="222">
        <v>28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161</v>
      </c>
      <c r="AT172" s="229" t="s">
        <v>156</v>
      </c>
      <c r="AU172" s="229" t="s">
        <v>86</v>
      </c>
      <c r="AY172" s="17" t="s">
        <v>154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161</v>
      </c>
      <c r="BM172" s="229" t="s">
        <v>743</v>
      </c>
    </row>
    <row r="173" s="2" customFormat="1" ht="16.5" customHeight="1">
      <c r="A173" s="38"/>
      <c r="B173" s="39"/>
      <c r="C173" s="218" t="s">
        <v>460</v>
      </c>
      <c r="D173" s="218" t="s">
        <v>156</v>
      </c>
      <c r="E173" s="219" t="s">
        <v>1924</v>
      </c>
      <c r="F173" s="220" t="s">
        <v>1925</v>
      </c>
      <c r="G173" s="221" t="s">
        <v>387</v>
      </c>
      <c r="H173" s="222">
        <v>12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161</v>
      </c>
      <c r="AT173" s="229" t="s">
        <v>156</v>
      </c>
      <c r="AU173" s="229" t="s">
        <v>86</v>
      </c>
      <c r="AY173" s="17" t="s">
        <v>154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161</v>
      </c>
      <c r="BM173" s="229" t="s">
        <v>751</v>
      </c>
    </row>
    <row r="174" s="2" customFormat="1" ht="16.5" customHeight="1">
      <c r="A174" s="38"/>
      <c r="B174" s="39"/>
      <c r="C174" s="218" t="s">
        <v>466</v>
      </c>
      <c r="D174" s="218" t="s">
        <v>156</v>
      </c>
      <c r="E174" s="219" t="s">
        <v>1926</v>
      </c>
      <c r="F174" s="220" t="s">
        <v>1927</v>
      </c>
      <c r="G174" s="221" t="s">
        <v>387</v>
      </c>
      <c r="H174" s="222">
        <v>24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161</v>
      </c>
      <c r="AT174" s="229" t="s">
        <v>156</v>
      </c>
      <c r="AU174" s="229" t="s">
        <v>86</v>
      </c>
      <c r="AY174" s="17" t="s">
        <v>154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161</v>
      </c>
      <c r="BM174" s="229" t="s">
        <v>762</v>
      </c>
    </row>
    <row r="175" s="2" customFormat="1" ht="16.5" customHeight="1">
      <c r="A175" s="38"/>
      <c r="B175" s="39"/>
      <c r="C175" s="218" t="s">
        <v>472</v>
      </c>
      <c r="D175" s="218" t="s">
        <v>156</v>
      </c>
      <c r="E175" s="219" t="s">
        <v>1928</v>
      </c>
      <c r="F175" s="220" t="s">
        <v>1929</v>
      </c>
      <c r="G175" s="221" t="s">
        <v>387</v>
      </c>
      <c r="H175" s="222">
        <v>430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161</v>
      </c>
      <c r="AT175" s="229" t="s">
        <v>156</v>
      </c>
      <c r="AU175" s="229" t="s">
        <v>86</v>
      </c>
      <c r="AY175" s="17" t="s">
        <v>154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161</v>
      </c>
      <c r="BM175" s="229" t="s">
        <v>772</v>
      </c>
    </row>
    <row r="176" s="2" customFormat="1" ht="16.5" customHeight="1">
      <c r="A176" s="38"/>
      <c r="B176" s="39"/>
      <c r="C176" s="218" t="s">
        <v>476</v>
      </c>
      <c r="D176" s="218" t="s">
        <v>156</v>
      </c>
      <c r="E176" s="219" t="s">
        <v>1930</v>
      </c>
      <c r="F176" s="220" t="s">
        <v>1931</v>
      </c>
      <c r="G176" s="221" t="s">
        <v>387</v>
      </c>
      <c r="H176" s="222">
        <v>82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161</v>
      </c>
      <c r="AT176" s="229" t="s">
        <v>156</v>
      </c>
      <c r="AU176" s="229" t="s">
        <v>86</v>
      </c>
      <c r="AY176" s="17" t="s">
        <v>154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161</v>
      </c>
      <c r="BM176" s="229" t="s">
        <v>785</v>
      </c>
    </row>
    <row r="177" s="2" customFormat="1" ht="16.5" customHeight="1">
      <c r="A177" s="38"/>
      <c r="B177" s="39"/>
      <c r="C177" s="218" t="s">
        <v>482</v>
      </c>
      <c r="D177" s="218" t="s">
        <v>156</v>
      </c>
      <c r="E177" s="219" t="s">
        <v>1932</v>
      </c>
      <c r="F177" s="220" t="s">
        <v>1933</v>
      </c>
      <c r="G177" s="221" t="s">
        <v>387</v>
      </c>
      <c r="H177" s="222">
        <v>112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161</v>
      </c>
      <c r="AT177" s="229" t="s">
        <v>156</v>
      </c>
      <c r="AU177" s="229" t="s">
        <v>86</v>
      </c>
      <c r="AY177" s="17" t="s">
        <v>154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161</v>
      </c>
      <c r="BM177" s="229" t="s">
        <v>796</v>
      </c>
    </row>
    <row r="178" s="2" customFormat="1" ht="16.5" customHeight="1">
      <c r="A178" s="38"/>
      <c r="B178" s="39"/>
      <c r="C178" s="218" t="s">
        <v>488</v>
      </c>
      <c r="D178" s="218" t="s">
        <v>156</v>
      </c>
      <c r="E178" s="219" t="s">
        <v>1934</v>
      </c>
      <c r="F178" s="220" t="s">
        <v>1935</v>
      </c>
      <c r="G178" s="221" t="s">
        <v>387</v>
      </c>
      <c r="H178" s="222">
        <v>74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161</v>
      </c>
      <c r="AT178" s="229" t="s">
        <v>156</v>
      </c>
      <c r="AU178" s="229" t="s">
        <v>86</v>
      </c>
      <c r="AY178" s="17" t="s">
        <v>154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161</v>
      </c>
      <c r="BM178" s="229" t="s">
        <v>803</v>
      </c>
    </row>
    <row r="179" s="2" customFormat="1" ht="16.5" customHeight="1">
      <c r="A179" s="38"/>
      <c r="B179" s="39"/>
      <c r="C179" s="218" t="s">
        <v>502</v>
      </c>
      <c r="D179" s="218" t="s">
        <v>156</v>
      </c>
      <c r="E179" s="219" t="s">
        <v>1936</v>
      </c>
      <c r="F179" s="220" t="s">
        <v>1937</v>
      </c>
      <c r="G179" s="221" t="s">
        <v>387</v>
      </c>
      <c r="H179" s="222">
        <v>14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161</v>
      </c>
      <c r="AT179" s="229" t="s">
        <v>156</v>
      </c>
      <c r="AU179" s="229" t="s">
        <v>86</v>
      </c>
      <c r="AY179" s="17" t="s">
        <v>154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161</v>
      </c>
      <c r="BM179" s="229" t="s">
        <v>812</v>
      </c>
    </row>
    <row r="180" s="2" customFormat="1" ht="16.5" customHeight="1">
      <c r="A180" s="38"/>
      <c r="B180" s="39"/>
      <c r="C180" s="218" t="s">
        <v>508</v>
      </c>
      <c r="D180" s="218" t="s">
        <v>156</v>
      </c>
      <c r="E180" s="219" t="s">
        <v>1938</v>
      </c>
      <c r="F180" s="220" t="s">
        <v>1939</v>
      </c>
      <c r="G180" s="221" t="s">
        <v>387</v>
      </c>
      <c r="H180" s="222">
        <v>36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161</v>
      </c>
      <c r="AT180" s="229" t="s">
        <v>156</v>
      </c>
      <c r="AU180" s="229" t="s">
        <v>86</v>
      </c>
      <c r="AY180" s="17" t="s">
        <v>154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161</v>
      </c>
      <c r="BM180" s="229" t="s">
        <v>837</v>
      </c>
    </row>
    <row r="181" s="2" customFormat="1" ht="16.5" customHeight="1">
      <c r="A181" s="38"/>
      <c r="B181" s="39"/>
      <c r="C181" s="218" t="s">
        <v>517</v>
      </c>
      <c r="D181" s="218" t="s">
        <v>156</v>
      </c>
      <c r="E181" s="219" t="s">
        <v>1940</v>
      </c>
      <c r="F181" s="220" t="s">
        <v>1941</v>
      </c>
      <c r="G181" s="221" t="s">
        <v>387</v>
      </c>
      <c r="H181" s="222">
        <v>8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161</v>
      </c>
      <c r="AT181" s="229" t="s">
        <v>156</v>
      </c>
      <c r="AU181" s="229" t="s">
        <v>86</v>
      </c>
      <c r="AY181" s="17" t="s">
        <v>154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161</v>
      </c>
      <c r="BM181" s="229" t="s">
        <v>849</v>
      </c>
    </row>
    <row r="182" s="2" customFormat="1" ht="16.5" customHeight="1">
      <c r="A182" s="38"/>
      <c r="B182" s="39"/>
      <c r="C182" s="218" t="s">
        <v>523</v>
      </c>
      <c r="D182" s="218" t="s">
        <v>156</v>
      </c>
      <c r="E182" s="219" t="s">
        <v>1942</v>
      </c>
      <c r="F182" s="220" t="s">
        <v>1943</v>
      </c>
      <c r="G182" s="221" t="s">
        <v>387</v>
      </c>
      <c r="H182" s="222">
        <v>16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161</v>
      </c>
      <c r="AT182" s="229" t="s">
        <v>156</v>
      </c>
      <c r="AU182" s="229" t="s">
        <v>86</v>
      </c>
      <c r="AY182" s="17" t="s">
        <v>154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161</v>
      </c>
      <c r="BM182" s="229" t="s">
        <v>864</v>
      </c>
    </row>
    <row r="183" s="2" customFormat="1" ht="16.5" customHeight="1">
      <c r="A183" s="38"/>
      <c r="B183" s="39"/>
      <c r="C183" s="218" t="s">
        <v>528</v>
      </c>
      <c r="D183" s="218" t="s">
        <v>156</v>
      </c>
      <c r="E183" s="219" t="s">
        <v>1944</v>
      </c>
      <c r="F183" s="220" t="s">
        <v>1945</v>
      </c>
      <c r="G183" s="221" t="s">
        <v>387</v>
      </c>
      <c r="H183" s="222">
        <v>24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161</v>
      </c>
      <c r="AT183" s="229" t="s">
        <v>156</v>
      </c>
      <c r="AU183" s="229" t="s">
        <v>86</v>
      </c>
      <c r="AY183" s="17" t="s">
        <v>154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161</v>
      </c>
      <c r="BM183" s="229" t="s">
        <v>880</v>
      </c>
    </row>
    <row r="184" s="2" customFormat="1" ht="16.5" customHeight="1">
      <c r="A184" s="38"/>
      <c r="B184" s="39"/>
      <c r="C184" s="218" t="s">
        <v>534</v>
      </c>
      <c r="D184" s="218" t="s">
        <v>156</v>
      </c>
      <c r="E184" s="219" t="s">
        <v>1946</v>
      </c>
      <c r="F184" s="220" t="s">
        <v>1947</v>
      </c>
      <c r="G184" s="221" t="s">
        <v>387</v>
      </c>
      <c r="H184" s="222">
        <v>72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161</v>
      </c>
      <c r="AT184" s="229" t="s">
        <v>156</v>
      </c>
      <c r="AU184" s="229" t="s">
        <v>86</v>
      </c>
      <c r="AY184" s="17" t="s">
        <v>154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161</v>
      </c>
      <c r="BM184" s="229" t="s">
        <v>893</v>
      </c>
    </row>
    <row r="185" s="2" customFormat="1" ht="16.5" customHeight="1">
      <c r="A185" s="38"/>
      <c r="B185" s="39"/>
      <c r="C185" s="218" t="s">
        <v>538</v>
      </c>
      <c r="D185" s="218" t="s">
        <v>156</v>
      </c>
      <c r="E185" s="219" t="s">
        <v>1948</v>
      </c>
      <c r="F185" s="220" t="s">
        <v>1949</v>
      </c>
      <c r="G185" s="221" t="s">
        <v>387</v>
      </c>
      <c r="H185" s="222">
        <v>86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161</v>
      </c>
      <c r="AT185" s="229" t="s">
        <v>156</v>
      </c>
      <c r="AU185" s="229" t="s">
        <v>86</v>
      </c>
      <c r="AY185" s="17" t="s">
        <v>154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161</v>
      </c>
      <c r="BM185" s="229" t="s">
        <v>902</v>
      </c>
    </row>
    <row r="186" s="2" customFormat="1" ht="16.5" customHeight="1">
      <c r="A186" s="38"/>
      <c r="B186" s="39"/>
      <c r="C186" s="218" t="s">
        <v>542</v>
      </c>
      <c r="D186" s="218" t="s">
        <v>156</v>
      </c>
      <c r="E186" s="219" t="s">
        <v>1950</v>
      </c>
      <c r="F186" s="220" t="s">
        <v>1951</v>
      </c>
      <c r="G186" s="221" t="s">
        <v>387</v>
      </c>
      <c r="H186" s="222">
        <v>36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161</v>
      </c>
      <c r="AT186" s="229" t="s">
        <v>156</v>
      </c>
      <c r="AU186" s="229" t="s">
        <v>86</v>
      </c>
      <c r="AY186" s="17" t="s">
        <v>154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161</v>
      </c>
      <c r="BM186" s="229" t="s">
        <v>918</v>
      </c>
    </row>
    <row r="187" s="2" customFormat="1" ht="16.5" customHeight="1">
      <c r="A187" s="38"/>
      <c r="B187" s="39"/>
      <c r="C187" s="218" t="s">
        <v>546</v>
      </c>
      <c r="D187" s="218" t="s">
        <v>156</v>
      </c>
      <c r="E187" s="219" t="s">
        <v>1952</v>
      </c>
      <c r="F187" s="220" t="s">
        <v>1953</v>
      </c>
      <c r="G187" s="221" t="s">
        <v>387</v>
      </c>
      <c r="H187" s="222">
        <v>4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161</v>
      </c>
      <c r="AT187" s="229" t="s">
        <v>156</v>
      </c>
      <c r="AU187" s="229" t="s">
        <v>86</v>
      </c>
      <c r="AY187" s="17" t="s">
        <v>154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161</v>
      </c>
      <c r="BM187" s="229" t="s">
        <v>926</v>
      </c>
    </row>
    <row r="188" s="2" customFormat="1" ht="16.5" customHeight="1">
      <c r="A188" s="38"/>
      <c r="B188" s="39"/>
      <c r="C188" s="218" t="s">
        <v>550</v>
      </c>
      <c r="D188" s="218" t="s">
        <v>156</v>
      </c>
      <c r="E188" s="219" t="s">
        <v>1954</v>
      </c>
      <c r="F188" s="220" t="s">
        <v>1955</v>
      </c>
      <c r="G188" s="221" t="s">
        <v>387</v>
      </c>
      <c r="H188" s="222">
        <v>4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161</v>
      </c>
      <c r="AT188" s="229" t="s">
        <v>156</v>
      </c>
      <c r="AU188" s="229" t="s">
        <v>86</v>
      </c>
      <c r="AY188" s="17" t="s">
        <v>154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161</v>
      </c>
      <c r="BM188" s="229" t="s">
        <v>941</v>
      </c>
    </row>
    <row r="189" s="2" customFormat="1" ht="16.5" customHeight="1">
      <c r="A189" s="38"/>
      <c r="B189" s="39"/>
      <c r="C189" s="218" t="s">
        <v>554</v>
      </c>
      <c r="D189" s="218" t="s">
        <v>156</v>
      </c>
      <c r="E189" s="219" t="s">
        <v>1956</v>
      </c>
      <c r="F189" s="220" t="s">
        <v>1957</v>
      </c>
      <c r="G189" s="221" t="s">
        <v>1720</v>
      </c>
      <c r="H189" s="222">
        <v>4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161</v>
      </c>
      <c r="AT189" s="229" t="s">
        <v>156</v>
      </c>
      <c r="AU189" s="229" t="s">
        <v>86</v>
      </c>
      <c r="AY189" s="17" t="s">
        <v>154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161</v>
      </c>
      <c r="BM189" s="229" t="s">
        <v>955</v>
      </c>
    </row>
    <row r="190" s="2" customFormat="1" ht="16.5" customHeight="1">
      <c r="A190" s="38"/>
      <c r="B190" s="39"/>
      <c r="C190" s="218" t="s">
        <v>558</v>
      </c>
      <c r="D190" s="218" t="s">
        <v>156</v>
      </c>
      <c r="E190" s="219" t="s">
        <v>1958</v>
      </c>
      <c r="F190" s="220" t="s">
        <v>1959</v>
      </c>
      <c r="G190" s="221" t="s">
        <v>1720</v>
      </c>
      <c r="H190" s="222">
        <v>10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161</v>
      </c>
      <c r="AT190" s="229" t="s">
        <v>156</v>
      </c>
      <c r="AU190" s="229" t="s">
        <v>86</v>
      </c>
      <c r="AY190" s="17" t="s">
        <v>154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161</v>
      </c>
      <c r="BM190" s="229" t="s">
        <v>964</v>
      </c>
    </row>
    <row r="191" s="2" customFormat="1" ht="16.5" customHeight="1">
      <c r="A191" s="38"/>
      <c r="B191" s="39"/>
      <c r="C191" s="218" t="s">
        <v>562</v>
      </c>
      <c r="D191" s="218" t="s">
        <v>156</v>
      </c>
      <c r="E191" s="219" t="s">
        <v>1960</v>
      </c>
      <c r="F191" s="220" t="s">
        <v>1961</v>
      </c>
      <c r="G191" s="221" t="s">
        <v>1720</v>
      </c>
      <c r="H191" s="222">
        <v>4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161</v>
      </c>
      <c r="AT191" s="229" t="s">
        <v>156</v>
      </c>
      <c r="AU191" s="229" t="s">
        <v>86</v>
      </c>
      <c r="AY191" s="17" t="s">
        <v>154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161</v>
      </c>
      <c r="BM191" s="229" t="s">
        <v>972</v>
      </c>
    </row>
    <row r="192" s="2" customFormat="1" ht="16.5" customHeight="1">
      <c r="A192" s="38"/>
      <c r="B192" s="39"/>
      <c r="C192" s="218" t="s">
        <v>566</v>
      </c>
      <c r="D192" s="218" t="s">
        <v>156</v>
      </c>
      <c r="E192" s="219" t="s">
        <v>1962</v>
      </c>
      <c r="F192" s="220" t="s">
        <v>1963</v>
      </c>
      <c r="G192" s="221" t="s">
        <v>387</v>
      </c>
      <c r="H192" s="222">
        <v>80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161</v>
      </c>
      <c r="AT192" s="229" t="s">
        <v>156</v>
      </c>
      <c r="AU192" s="229" t="s">
        <v>86</v>
      </c>
      <c r="AY192" s="17" t="s">
        <v>154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161</v>
      </c>
      <c r="BM192" s="229" t="s">
        <v>980</v>
      </c>
    </row>
    <row r="193" s="12" customFormat="1" ht="25.92" customHeight="1">
      <c r="A193" s="12"/>
      <c r="B193" s="202"/>
      <c r="C193" s="203"/>
      <c r="D193" s="204" t="s">
        <v>77</v>
      </c>
      <c r="E193" s="205" t="s">
        <v>1964</v>
      </c>
      <c r="F193" s="205" t="s">
        <v>1965</v>
      </c>
      <c r="G193" s="203"/>
      <c r="H193" s="203"/>
      <c r="I193" s="206"/>
      <c r="J193" s="207">
        <f>BK193</f>
        <v>0</v>
      </c>
      <c r="K193" s="203"/>
      <c r="L193" s="208"/>
      <c r="M193" s="209"/>
      <c r="N193" s="210"/>
      <c r="O193" s="210"/>
      <c r="P193" s="211">
        <f>SUM(P194:P274)</f>
        <v>0</v>
      </c>
      <c r="Q193" s="210"/>
      <c r="R193" s="211">
        <f>SUM(R194:R274)</f>
        <v>0</v>
      </c>
      <c r="S193" s="210"/>
      <c r="T193" s="212">
        <f>SUM(T194:T274)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88</v>
      </c>
      <c r="AT193" s="214" t="s">
        <v>77</v>
      </c>
      <c r="AU193" s="214" t="s">
        <v>78</v>
      </c>
      <c r="AY193" s="213" t="s">
        <v>154</v>
      </c>
      <c r="BK193" s="215">
        <f>SUM(BK194:BK274)</f>
        <v>0</v>
      </c>
    </row>
    <row r="194" s="2" customFormat="1" ht="24.15" customHeight="1">
      <c r="A194" s="38"/>
      <c r="B194" s="39"/>
      <c r="C194" s="218" t="s">
        <v>570</v>
      </c>
      <c r="D194" s="218" t="s">
        <v>156</v>
      </c>
      <c r="E194" s="219" t="s">
        <v>1966</v>
      </c>
      <c r="F194" s="220" t="s">
        <v>1823</v>
      </c>
      <c r="G194" s="221" t="s">
        <v>1720</v>
      </c>
      <c r="H194" s="222">
        <v>35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161</v>
      </c>
      <c r="AT194" s="229" t="s">
        <v>156</v>
      </c>
      <c r="AU194" s="229" t="s">
        <v>86</v>
      </c>
      <c r="AY194" s="17" t="s">
        <v>154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161</v>
      </c>
      <c r="BM194" s="229" t="s">
        <v>988</v>
      </c>
    </row>
    <row r="195" s="2" customFormat="1" ht="24.15" customHeight="1">
      <c r="A195" s="38"/>
      <c r="B195" s="39"/>
      <c r="C195" s="218" t="s">
        <v>574</v>
      </c>
      <c r="D195" s="218" t="s">
        <v>156</v>
      </c>
      <c r="E195" s="219" t="s">
        <v>1967</v>
      </c>
      <c r="F195" s="220" t="s">
        <v>1825</v>
      </c>
      <c r="G195" s="221" t="s">
        <v>1720</v>
      </c>
      <c r="H195" s="222">
        <v>15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161</v>
      </c>
      <c r="AT195" s="229" t="s">
        <v>156</v>
      </c>
      <c r="AU195" s="229" t="s">
        <v>86</v>
      </c>
      <c r="AY195" s="17" t="s">
        <v>154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161</v>
      </c>
      <c r="BM195" s="229" t="s">
        <v>996</v>
      </c>
    </row>
    <row r="196" s="2" customFormat="1" ht="24.15" customHeight="1">
      <c r="A196" s="38"/>
      <c r="B196" s="39"/>
      <c r="C196" s="218" t="s">
        <v>578</v>
      </c>
      <c r="D196" s="218" t="s">
        <v>156</v>
      </c>
      <c r="E196" s="219" t="s">
        <v>1968</v>
      </c>
      <c r="F196" s="220" t="s">
        <v>1827</v>
      </c>
      <c r="G196" s="221" t="s">
        <v>1720</v>
      </c>
      <c r="H196" s="222">
        <v>5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161</v>
      </c>
      <c r="AT196" s="229" t="s">
        <v>156</v>
      </c>
      <c r="AU196" s="229" t="s">
        <v>86</v>
      </c>
      <c r="AY196" s="17" t="s">
        <v>154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161</v>
      </c>
      <c r="BM196" s="229" t="s">
        <v>1004</v>
      </c>
    </row>
    <row r="197" s="2" customFormat="1" ht="21.75" customHeight="1">
      <c r="A197" s="38"/>
      <c r="B197" s="39"/>
      <c r="C197" s="218" t="s">
        <v>583</v>
      </c>
      <c r="D197" s="218" t="s">
        <v>156</v>
      </c>
      <c r="E197" s="219" t="s">
        <v>1969</v>
      </c>
      <c r="F197" s="220" t="s">
        <v>1829</v>
      </c>
      <c r="G197" s="221" t="s">
        <v>1720</v>
      </c>
      <c r="H197" s="222">
        <v>6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161</v>
      </c>
      <c r="AT197" s="229" t="s">
        <v>156</v>
      </c>
      <c r="AU197" s="229" t="s">
        <v>86</v>
      </c>
      <c r="AY197" s="17" t="s">
        <v>154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161</v>
      </c>
      <c r="BM197" s="229" t="s">
        <v>1014</v>
      </c>
    </row>
    <row r="198" s="2" customFormat="1" ht="24.15" customHeight="1">
      <c r="A198" s="38"/>
      <c r="B198" s="39"/>
      <c r="C198" s="218" t="s">
        <v>590</v>
      </c>
      <c r="D198" s="218" t="s">
        <v>156</v>
      </c>
      <c r="E198" s="219" t="s">
        <v>1970</v>
      </c>
      <c r="F198" s="220" t="s">
        <v>1831</v>
      </c>
      <c r="G198" s="221" t="s">
        <v>1720</v>
      </c>
      <c r="H198" s="222">
        <v>12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161</v>
      </c>
      <c r="AT198" s="229" t="s">
        <v>156</v>
      </c>
      <c r="AU198" s="229" t="s">
        <v>86</v>
      </c>
      <c r="AY198" s="17" t="s">
        <v>154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161</v>
      </c>
      <c r="BM198" s="229" t="s">
        <v>1022</v>
      </c>
    </row>
    <row r="199" s="2" customFormat="1" ht="16.5" customHeight="1">
      <c r="A199" s="38"/>
      <c r="B199" s="39"/>
      <c r="C199" s="218" t="s">
        <v>596</v>
      </c>
      <c r="D199" s="218" t="s">
        <v>156</v>
      </c>
      <c r="E199" s="219" t="s">
        <v>1971</v>
      </c>
      <c r="F199" s="220" t="s">
        <v>1833</v>
      </c>
      <c r="G199" s="221" t="s">
        <v>1720</v>
      </c>
      <c r="H199" s="222">
        <v>2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161</v>
      </c>
      <c r="AT199" s="229" t="s">
        <v>156</v>
      </c>
      <c r="AU199" s="229" t="s">
        <v>86</v>
      </c>
      <c r="AY199" s="17" t="s">
        <v>154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161</v>
      </c>
      <c r="BM199" s="229" t="s">
        <v>1030</v>
      </c>
    </row>
    <row r="200" s="2" customFormat="1" ht="16.5" customHeight="1">
      <c r="A200" s="38"/>
      <c r="B200" s="39"/>
      <c r="C200" s="218" t="s">
        <v>602</v>
      </c>
      <c r="D200" s="218" t="s">
        <v>156</v>
      </c>
      <c r="E200" s="219" t="s">
        <v>1972</v>
      </c>
      <c r="F200" s="220" t="s">
        <v>1835</v>
      </c>
      <c r="G200" s="221" t="s">
        <v>1720</v>
      </c>
      <c r="H200" s="222">
        <v>1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161</v>
      </c>
      <c r="AT200" s="229" t="s">
        <v>156</v>
      </c>
      <c r="AU200" s="229" t="s">
        <v>86</v>
      </c>
      <c r="AY200" s="17" t="s">
        <v>154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161</v>
      </c>
      <c r="BM200" s="229" t="s">
        <v>1040</v>
      </c>
    </row>
    <row r="201" s="2" customFormat="1" ht="16.5" customHeight="1">
      <c r="A201" s="38"/>
      <c r="B201" s="39"/>
      <c r="C201" s="218" t="s">
        <v>607</v>
      </c>
      <c r="D201" s="218" t="s">
        <v>156</v>
      </c>
      <c r="E201" s="219" t="s">
        <v>1973</v>
      </c>
      <c r="F201" s="220" t="s">
        <v>1837</v>
      </c>
      <c r="G201" s="221" t="s">
        <v>1720</v>
      </c>
      <c r="H201" s="222">
        <v>6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161</v>
      </c>
      <c r="AT201" s="229" t="s">
        <v>156</v>
      </c>
      <c r="AU201" s="229" t="s">
        <v>86</v>
      </c>
      <c r="AY201" s="17" t="s">
        <v>154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161</v>
      </c>
      <c r="BM201" s="229" t="s">
        <v>1048</v>
      </c>
    </row>
    <row r="202" s="2" customFormat="1" ht="16.5" customHeight="1">
      <c r="A202" s="38"/>
      <c r="B202" s="39"/>
      <c r="C202" s="218" t="s">
        <v>614</v>
      </c>
      <c r="D202" s="218" t="s">
        <v>156</v>
      </c>
      <c r="E202" s="219" t="s">
        <v>1974</v>
      </c>
      <c r="F202" s="220" t="s">
        <v>1849</v>
      </c>
      <c r="G202" s="221" t="s">
        <v>1720</v>
      </c>
      <c r="H202" s="222">
        <v>2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161</v>
      </c>
      <c r="AT202" s="229" t="s">
        <v>156</v>
      </c>
      <c r="AU202" s="229" t="s">
        <v>86</v>
      </c>
      <c r="AY202" s="17" t="s">
        <v>154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161</v>
      </c>
      <c r="BM202" s="229" t="s">
        <v>1056</v>
      </c>
    </row>
    <row r="203" s="2" customFormat="1" ht="16.5" customHeight="1">
      <c r="A203" s="38"/>
      <c r="B203" s="39"/>
      <c r="C203" s="218" t="s">
        <v>625</v>
      </c>
      <c r="D203" s="218" t="s">
        <v>156</v>
      </c>
      <c r="E203" s="219" t="s">
        <v>1975</v>
      </c>
      <c r="F203" s="220" t="s">
        <v>1851</v>
      </c>
      <c r="G203" s="221" t="s">
        <v>1720</v>
      </c>
      <c r="H203" s="222">
        <v>15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161</v>
      </c>
      <c r="AT203" s="229" t="s">
        <v>156</v>
      </c>
      <c r="AU203" s="229" t="s">
        <v>86</v>
      </c>
      <c r="AY203" s="17" t="s">
        <v>154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161</v>
      </c>
      <c r="BM203" s="229" t="s">
        <v>1065</v>
      </c>
    </row>
    <row r="204" s="2" customFormat="1" ht="16.5" customHeight="1">
      <c r="A204" s="38"/>
      <c r="B204" s="39"/>
      <c r="C204" s="218" t="s">
        <v>633</v>
      </c>
      <c r="D204" s="218" t="s">
        <v>156</v>
      </c>
      <c r="E204" s="219" t="s">
        <v>1976</v>
      </c>
      <c r="F204" s="220" t="s">
        <v>1853</v>
      </c>
      <c r="G204" s="221" t="s">
        <v>1720</v>
      </c>
      <c r="H204" s="222">
        <v>2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161</v>
      </c>
      <c r="AT204" s="229" t="s">
        <v>156</v>
      </c>
      <c r="AU204" s="229" t="s">
        <v>86</v>
      </c>
      <c r="AY204" s="17" t="s">
        <v>154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161</v>
      </c>
      <c r="BM204" s="229" t="s">
        <v>1073</v>
      </c>
    </row>
    <row r="205" s="2" customFormat="1" ht="16.5" customHeight="1">
      <c r="A205" s="38"/>
      <c r="B205" s="39"/>
      <c r="C205" s="218" t="s">
        <v>641</v>
      </c>
      <c r="D205" s="218" t="s">
        <v>156</v>
      </c>
      <c r="E205" s="219" t="s">
        <v>1977</v>
      </c>
      <c r="F205" s="220" t="s">
        <v>1855</v>
      </c>
      <c r="G205" s="221" t="s">
        <v>1720</v>
      </c>
      <c r="H205" s="222">
        <v>10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161</v>
      </c>
      <c r="AT205" s="229" t="s">
        <v>156</v>
      </c>
      <c r="AU205" s="229" t="s">
        <v>86</v>
      </c>
      <c r="AY205" s="17" t="s">
        <v>154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161</v>
      </c>
      <c r="BM205" s="229" t="s">
        <v>1086</v>
      </c>
    </row>
    <row r="206" s="2" customFormat="1" ht="16.5" customHeight="1">
      <c r="A206" s="38"/>
      <c r="B206" s="39"/>
      <c r="C206" s="218" t="s">
        <v>647</v>
      </c>
      <c r="D206" s="218" t="s">
        <v>156</v>
      </c>
      <c r="E206" s="219" t="s">
        <v>1978</v>
      </c>
      <c r="F206" s="220" t="s">
        <v>1857</v>
      </c>
      <c r="G206" s="221" t="s">
        <v>1720</v>
      </c>
      <c r="H206" s="222">
        <v>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161</v>
      </c>
      <c r="AT206" s="229" t="s">
        <v>156</v>
      </c>
      <c r="AU206" s="229" t="s">
        <v>86</v>
      </c>
      <c r="AY206" s="17" t="s">
        <v>154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86</v>
      </c>
      <c r="BK206" s="230">
        <f>ROUND(I206*H206,2)</f>
        <v>0</v>
      </c>
      <c r="BL206" s="17" t="s">
        <v>161</v>
      </c>
      <c r="BM206" s="229" t="s">
        <v>1094</v>
      </c>
    </row>
    <row r="207" s="2" customFormat="1" ht="16.5" customHeight="1">
      <c r="A207" s="38"/>
      <c r="B207" s="39"/>
      <c r="C207" s="218" t="s">
        <v>652</v>
      </c>
      <c r="D207" s="218" t="s">
        <v>156</v>
      </c>
      <c r="E207" s="219" t="s">
        <v>1979</v>
      </c>
      <c r="F207" s="220" t="s">
        <v>1859</v>
      </c>
      <c r="G207" s="221" t="s">
        <v>1720</v>
      </c>
      <c r="H207" s="222">
        <v>3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161</v>
      </c>
      <c r="AT207" s="229" t="s">
        <v>156</v>
      </c>
      <c r="AU207" s="229" t="s">
        <v>86</v>
      </c>
      <c r="AY207" s="17" t="s">
        <v>154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161</v>
      </c>
      <c r="BM207" s="229" t="s">
        <v>1104</v>
      </c>
    </row>
    <row r="208" s="2" customFormat="1" ht="16.5" customHeight="1">
      <c r="A208" s="38"/>
      <c r="B208" s="39"/>
      <c r="C208" s="218" t="s">
        <v>657</v>
      </c>
      <c r="D208" s="218" t="s">
        <v>156</v>
      </c>
      <c r="E208" s="219" t="s">
        <v>1980</v>
      </c>
      <c r="F208" s="220" t="s">
        <v>1861</v>
      </c>
      <c r="G208" s="221" t="s">
        <v>1720</v>
      </c>
      <c r="H208" s="222">
        <v>11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161</v>
      </c>
      <c r="AT208" s="229" t="s">
        <v>156</v>
      </c>
      <c r="AU208" s="229" t="s">
        <v>86</v>
      </c>
      <c r="AY208" s="17" t="s">
        <v>154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161</v>
      </c>
      <c r="BM208" s="229" t="s">
        <v>1115</v>
      </c>
    </row>
    <row r="209" s="2" customFormat="1" ht="16.5" customHeight="1">
      <c r="A209" s="38"/>
      <c r="B209" s="39"/>
      <c r="C209" s="218" t="s">
        <v>662</v>
      </c>
      <c r="D209" s="218" t="s">
        <v>156</v>
      </c>
      <c r="E209" s="219" t="s">
        <v>1981</v>
      </c>
      <c r="F209" s="220" t="s">
        <v>1863</v>
      </c>
      <c r="G209" s="221" t="s">
        <v>1720</v>
      </c>
      <c r="H209" s="222">
        <v>2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161</v>
      </c>
      <c r="AT209" s="229" t="s">
        <v>156</v>
      </c>
      <c r="AU209" s="229" t="s">
        <v>86</v>
      </c>
      <c r="AY209" s="17" t="s">
        <v>154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161</v>
      </c>
      <c r="BM209" s="229" t="s">
        <v>1129</v>
      </c>
    </row>
    <row r="210" s="2" customFormat="1" ht="16.5" customHeight="1">
      <c r="A210" s="38"/>
      <c r="B210" s="39"/>
      <c r="C210" s="218" t="s">
        <v>667</v>
      </c>
      <c r="D210" s="218" t="s">
        <v>156</v>
      </c>
      <c r="E210" s="219" t="s">
        <v>1982</v>
      </c>
      <c r="F210" s="220" t="s">
        <v>1865</v>
      </c>
      <c r="G210" s="221" t="s">
        <v>1720</v>
      </c>
      <c r="H210" s="222">
        <v>36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161</v>
      </c>
      <c r="AT210" s="229" t="s">
        <v>156</v>
      </c>
      <c r="AU210" s="229" t="s">
        <v>86</v>
      </c>
      <c r="AY210" s="17" t="s">
        <v>154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161</v>
      </c>
      <c r="BM210" s="229" t="s">
        <v>1139</v>
      </c>
    </row>
    <row r="211" s="2" customFormat="1" ht="16.5" customHeight="1">
      <c r="A211" s="38"/>
      <c r="B211" s="39"/>
      <c r="C211" s="218" t="s">
        <v>672</v>
      </c>
      <c r="D211" s="218" t="s">
        <v>156</v>
      </c>
      <c r="E211" s="219" t="s">
        <v>1983</v>
      </c>
      <c r="F211" s="220" t="s">
        <v>1867</v>
      </c>
      <c r="G211" s="221" t="s">
        <v>1720</v>
      </c>
      <c r="H211" s="222">
        <v>5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161</v>
      </c>
      <c r="AT211" s="229" t="s">
        <v>156</v>
      </c>
      <c r="AU211" s="229" t="s">
        <v>86</v>
      </c>
      <c r="AY211" s="17" t="s">
        <v>154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161</v>
      </c>
      <c r="BM211" s="229" t="s">
        <v>1149</v>
      </c>
    </row>
    <row r="212" s="2" customFormat="1" ht="16.5" customHeight="1">
      <c r="A212" s="38"/>
      <c r="B212" s="39"/>
      <c r="C212" s="218" t="s">
        <v>678</v>
      </c>
      <c r="D212" s="218" t="s">
        <v>156</v>
      </c>
      <c r="E212" s="219" t="s">
        <v>1984</v>
      </c>
      <c r="F212" s="220" t="s">
        <v>1869</v>
      </c>
      <c r="G212" s="221" t="s">
        <v>1720</v>
      </c>
      <c r="H212" s="222">
        <v>3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161</v>
      </c>
      <c r="AT212" s="229" t="s">
        <v>156</v>
      </c>
      <c r="AU212" s="229" t="s">
        <v>86</v>
      </c>
      <c r="AY212" s="17" t="s">
        <v>154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161</v>
      </c>
      <c r="BM212" s="229" t="s">
        <v>1158</v>
      </c>
    </row>
    <row r="213" s="2" customFormat="1" ht="16.5" customHeight="1">
      <c r="A213" s="38"/>
      <c r="B213" s="39"/>
      <c r="C213" s="218" t="s">
        <v>683</v>
      </c>
      <c r="D213" s="218" t="s">
        <v>156</v>
      </c>
      <c r="E213" s="219" t="s">
        <v>1985</v>
      </c>
      <c r="F213" s="220" t="s">
        <v>1871</v>
      </c>
      <c r="G213" s="221" t="s">
        <v>1720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161</v>
      </c>
      <c r="AT213" s="229" t="s">
        <v>156</v>
      </c>
      <c r="AU213" s="229" t="s">
        <v>86</v>
      </c>
      <c r="AY213" s="17" t="s">
        <v>154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161</v>
      </c>
      <c r="BM213" s="229" t="s">
        <v>1168</v>
      </c>
    </row>
    <row r="214" s="2" customFormat="1" ht="16.5" customHeight="1">
      <c r="A214" s="38"/>
      <c r="B214" s="39"/>
      <c r="C214" s="218" t="s">
        <v>689</v>
      </c>
      <c r="D214" s="218" t="s">
        <v>156</v>
      </c>
      <c r="E214" s="219" t="s">
        <v>1986</v>
      </c>
      <c r="F214" s="220" t="s">
        <v>1873</v>
      </c>
      <c r="G214" s="221" t="s">
        <v>1720</v>
      </c>
      <c r="H214" s="222">
        <v>4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161</v>
      </c>
      <c r="AT214" s="229" t="s">
        <v>156</v>
      </c>
      <c r="AU214" s="229" t="s">
        <v>86</v>
      </c>
      <c r="AY214" s="17" t="s">
        <v>154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161</v>
      </c>
      <c r="BM214" s="229" t="s">
        <v>1178</v>
      </c>
    </row>
    <row r="215" s="2" customFormat="1" ht="16.5" customHeight="1">
      <c r="A215" s="38"/>
      <c r="B215" s="39"/>
      <c r="C215" s="218" t="s">
        <v>696</v>
      </c>
      <c r="D215" s="218" t="s">
        <v>156</v>
      </c>
      <c r="E215" s="219" t="s">
        <v>1987</v>
      </c>
      <c r="F215" s="220" t="s">
        <v>1875</v>
      </c>
      <c r="G215" s="221" t="s">
        <v>1720</v>
      </c>
      <c r="H215" s="222">
        <v>56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161</v>
      </c>
      <c r="AT215" s="229" t="s">
        <v>156</v>
      </c>
      <c r="AU215" s="229" t="s">
        <v>86</v>
      </c>
      <c r="AY215" s="17" t="s">
        <v>154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161</v>
      </c>
      <c r="BM215" s="229" t="s">
        <v>1186</v>
      </c>
    </row>
    <row r="216" s="2" customFormat="1" ht="16.5" customHeight="1">
      <c r="A216" s="38"/>
      <c r="B216" s="39"/>
      <c r="C216" s="218" t="s">
        <v>700</v>
      </c>
      <c r="D216" s="218" t="s">
        <v>156</v>
      </c>
      <c r="E216" s="219" t="s">
        <v>1988</v>
      </c>
      <c r="F216" s="220" t="s">
        <v>1877</v>
      </c>
      <c r="G216" s="221" t="s">
        <v>1720</v>
      </c>
      <c r="H216" s="222">
        <v>80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161</v>
      </c>
      <c r="AT216" s="229" t="s">
        <v>156</v>
      </c>
      <c r="AU216" s="229" t="s">
        <v>86</v>
      </c>
      <c r="AY216" s="17" t="s">
        <v>154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161</v>
      </c>
      <c r="BM216" s="229" t="s">
        <v>1195</v>
      </c>
    </row>
    <row r="217" s="2" customFormat="1" ht="16.5" customHeight="1">
      <c r="A217" s="38"/>
      <c r="B217" s="39"/>
      <c r="C217" s="218" t="s">
        <v>705</v>
      </c>
      <c r="D217" s="218" t="s">
        <v>156</v>
      </c>
      <c r="E217" s="219" t="s">
        <v>1989</v>
      </c>
      <c r="F217" s="220" t="s">
        <v>1879</v>
      </c>
      <c r="G217" s="221" t="s">
        <v>1720</v>
      </c>
      <c r="H217" s="222">
        <v>4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161</v>
      </c>
      <c r="AT217" s="229" t="s">
        <v>156</v>
      </c>
      <c r="AU217" s="229" t="s">
        <v>86</v>
      </c>
      <c r="AY217" s="17" t="s">
        <v>154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86</v>
      </c>
      <c r="BK217" s="230">
        <f>ROUND(I217*H217,2)</f>
        <v>0</v>
      </c>
      <c r="BL217" s="17" t="s">
        <v>161</v>
      </c>
      <c r="BM217" s="229" t="s">
        <v>1205</v>
      </c>
    </row>
    <row r="218" s="2" customFormat="1" ht="16.5" customHeight="1">
      <c r="A218" s="38"/>
      <c r="B218" s="39"/>
      <c r="C218" s="218" t="s">
        <v>715</v>
      </c>
      <c r="D218" s="218" t="s">
        <v>156</v>
      </c>
      <c r="E218" s="219" t="s">
        <v>1990</v>
      </c>
      <c r="F218" s="220" t="s">
        <v>1881</v>
      </c>
      <c r="G218" s="221" t="s">
        <v>1720</v>
      </c>
      <c r="H218" s="222">
        <v>4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43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161</v>
      </c>
      <c r="AT218" s="229" t="s">
        <v>156</v>
      </c>
      <c r="AU218" s="229" t="s">
        <v>86</v>
      </c>
      <c r="AY218" s="17" t="s">
        <v>154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86</v>
      </c>
      <c r="BK218" s="230">
        <f>ROUND(I218*H218,2)</f>
        <v>0</v>
      </c>
      <c r="BL218" s="17" t="s">
        <v>161</v>
      </c>
      <c r="BM218" s="229" t="s">
        <v>1218</v>
      </c>
    </row>
    <row r="219" s="2" customFormat="1" ht="16.5" customHeight="1">
      <c r="A219" s="38"/>
      <c r="B219" s="39"/>
      <c r="C219" s="218" t="s">
        <v>721</v>
      </c>
      <c r="D219" s="218" t="s">
        <v>156</v>
      </c>
      <c r="E219" s="219" t="s">
        <v>1991</v>
      </c>
      <c r="F219" s="220" t="s">
        <v>1883</v>
      </c>
      <c r="G219" s="221" t="s">
        <v>1720</v>
      </c>
      <c r="H219" s="222">
        <v>2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161</v>
      </c>
      <c r="AT219" s="229" t="s">
        <v>156</v>
      </c>
      <c r="AU219" s="229" t="s">
        <v>86</v>
      </c>
      <c r="AY219" s="17" t="s">
        <v>154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161</v>
      </c>
      <c r="BM219" s="229" t="s">
        <v>1228</v>
      </c>
    </row>
    <row r="220" s="2" customFormat="1" ht="16.5" customHeight="1">
      <c r="A220" s="38"/>
      <c r="B220" s="39"/>
      <c r="C220" s="218" t="s">
        <v>725</v>
      </c>
      <c r="D220" s="218" t="s">
        <v>156</v>
      </c>
      <c r="E220" s="219" t="s">
        <v>1992</v>
      </c>
      <c r="F220" s="220" t="s">
        <v>1885</v>
      </c>
      <c r="G220" s="221" t="s">
        <v>1720</v>
      </c>
      <c r="H220" s="222">
        <v>1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161</v>
      </c>
      <c r="AT220" s="229" t="s">
        <v>156</v>
      </c>
      <c r="AU220" s="229" t="s">
        <v>86</v>
      </c>
      <c r="AY220" s="17" t="s">
        <v>154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86</v>
      </c>
      <c r="BK220" s="230">
        <f>ROUND(I220*H220,2)</f>
        <v>0</v>
      </c>
      <c r="BL220" s="17" t="s">
        <v>161</v>
      </c>
      <c r="BM220" s="229" t="s">
        <v>1244</v>
      </c>
    </row>
    <row r="221" s="2" customFormat="1" ht="16.5" customHeight="1">
      <c r="A221" s="38"/>
      <c r="B221" s="39"/>
      <c r="C221" s="218" t="s">
        <v>729</v>
      </c>
      <c r="D221" s="218" t="s">
        <v>156</v>
      </c>
      <c r="E221" s="219" t="s">
        <v>1993</v>
      </c>
      <c r="F221" s="220" t="s">
        <v>1887</v>
      </c>
      <c r="G221" s="221" t="s">
        <v>1720</v>
      </c>
      <c r="H221" s="222">
        <v>12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161</v>
      </c>
      <c r="AT221" s="229" t="s">
        <v>156</v>
      </c>
      <c r="AU221" s="229" t="s">
        <v>86</v>
      </c>
      <c r="AY221" s="17" t="s">
        <v>154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86</v>
      </c>
      <c r="BK221" s="230">
        <f>ROUND(I221*H221,2)</f>
        <v>0</v>
      </c>
      <c r="BL221" s="17" t="s">
        <v>161</v>
      </c>
      <c r="BM221" s="229" t="s">
        <v>1255</v>
      </c>
    </row>
    <row r="222" s="2" customFormat="1" ht="16.5" customHeight="1">
      <c r="A222" s="38"/>
      <c r="B222" s="39"/>
      <c r="C222" s="218" t="s">
        <v>733</v>
      </c>
      <c r="D222" s="218" t="s">
        <v>156</v>
      </c>
      <c r="E222" s="219" t="s">
        <v>1994</v>
      </c>
      <c r="F222" s="220" t="s">
        <v>1889</v>
      </c>
      <c r="G222" s="221" t="s">
        <v>1720</v>
      </c>
      <c r="H222" s="222">
        <v>38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43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161</v>
      </c>
      <c r="AT222" s="229" t="s">
        <v>156</v>
      </c>
      <c r="AU222" s="229" t="s">
        <v>86</v>
      </c>
      <c r="AY222" s="17" t="s">
        <v>154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161</v>
      </c>
      <c r="BM222" s="229" t="s">
        <v>1263</v>
      </c>
    </row>
    <row r="223" s="2" customFormat="1" ht="16.5" customHeight="1">
      <c r="A223" s="38"/>
      <c r="B223" s="39"/>
      <c r="C223" s="218" t="s">
        <v>737</v>
      </c>
      <c r="D223" s="218" t="s">
        <v>156</v>
      </c>
      <c r="E223" s="219" t="s">
        <v>1995</v>
      </c>
      <c r="F223" s="220" t="s">
        <v>1891</v>
      </c>
      <c r="G223" s="221" t="s">
        <v>1720</v>
      </c>
      <c r="H223" s="222">
        <v>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161</v>
      </c>
      <c r="AT223" s="229" t="s">
        <v>156</v>
      </c>
      <c r="AU223" s="229" t="s">
        <v>86</v>
      </c>
      <c r="AY223" s="17" t="s">
        <v>154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161</v>
      </c>
      <c r="BM223" s="229" t="s">
        <v>1275</v>
      </c>
    </row>
    <row r="224" s="2" customFormat="1" ht="16.5" customHeight="1">
      <c r="A224" s="38"/>
      <c r="B224" s="39"/>
      <c r="C224" s="218" t="s">
        <v>743</v>
      </c>
      <c r="D224" s="218" t="s">
        <v>156</v>
      </c>
      <c r="E224" s="219" t="s">
        <v>1996</v>
      </c>
      <c r="F224" s="220" t="s">
        <v>1893</v>
      </c>
      <c r="G224" s="221" t="s">
        <v>1720</v>
      </c>
      <c r="H224" s="222">
        <v>12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43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161</v>
      </c>
      <c r="AT224" s="229" t="s">
        <v>156</v>
      </c>
      <c r="AU224" s="229" t="s">
        <v>86</v>
      </c>
      <c r="AY224" s="17" t="s">
        <v>154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86</v>
      </c>
      <c r="BK224" s="230">
        <f>ROUND(I224*H224,2)</f>
        <v>0</v>
      </c>
      <c r="BL224" s="17" t="s">
        <v>161</v>
      </c>
      <c r="BM224" s="229" t="s">
        <v>1286</v>
      </c>
    </row>
    <row r="225" s="2" customFormat="1" ht="16.5" customHeight="1">
      <c r="A225" s="38"/>
      <c r="B225" s="39"/>
      <c r="C225" s="218" t="s">
        <v>747</v>
      </c>
      <c r="D225" s="218" t="s">
        <v>156</v>
      </c>
      <c r="E225" s="219" t="s">
        <v>1997</v>
      </c>
      <c r="F225" s="220" t="s">
        <v>1895</v>
      </c>
      <c r="G225" s="221" t="s">
        <v>1720</v>
      </c>
      <c r="H225" s="222">
        <v>8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161</v>
      </c>
      <c r="AT225" s="229" t="s">
        <v>156</v>
      </c>
      <c r="AU225" s="229" t="s">
        <v>86</v>
      </c>
      <c r="AY225" s="17" t="s">
        <v>154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86</v>
      </c>
      <c r="BK225" s="230">
        <f>ROUND(I225*H225,2)</f>
        <v>0</v>
      </c>
      <c r="BL225" s="17" t="s">
        <v>161</v>
      </c>
      <c r="BM225" s="229" t="s">
        <v>1302</v>
      </c>
    </row>
    <row r="226" s="2" customFormat="1" ht="16.5" customHeight="1">
      <c r="A226" s="38"/>
      <c r="B226" s="39"/>
      <c r="C226" s="218" t="s">
        <v>751</v>
      </c>
      <c r="D226" s="218" t="s">
        <v>156</v>
      </c>
      <c r="E226" s="219" t="s">
        <v>1998</v>
      </c>
      <c r="F226" s="220" t="s">
        <v>1897</v>
      </c>
      <c r="G226" s="221" t="s">
        <v>1720</v>
      </c>
      <c r="H226" s="222">
        <v>4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43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161</v>
      </c>
      <c r="AT226" s="229" t="s">
        <v>156</v>
      </c>
      <c r="AU226" s="229" t="s">
        <v>86</v>
      </c>
      <c r="AY226" s="17" t="s">
        <v>154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86</v>
      </c>
      <c r="BK226" s="230">
        <f>ROUND(I226*H226,2)</f>
        <v>0</v>
      </c>
      <c r="BL226" s="17" t="s">
        <v>161</v>
      </c>
      <c r="BM226" s="229" t="s">
        <v>1315</v>
      </c>
    </row>
    <row r="227" s="2" customFormat="1" ht="16.5" customHeight="1">
      <c r="A227" s="38"/>
      <c r="B227" s="39"/>
      <c r="C227" s="218" t="s">
        <v>758</v>
      </c>
      <c r="D227" s="218" t="s">
        <v>156</v>
      </c>
      <c r="E227" s="219" t="s">
        <v>1999</v>
      </c>
      <c r="F227" s="220" t="s">
        <v>1899</v>
      </c>
      <c r="G227" s="221" t="s">
        <v>1720</v>
      </c>
      <c r="H227" s="222">
        <v>1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43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161</v>
      </c>
      <c r="AT227" s="229" t="s">
        <v>156</v>
      </c>
      <c r="AU227" s="229" t="s">
        <v>86</v>
      </c>
      <c r="AY227" s="17" t="s">
        <v>154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86</v>
      </c>
      <c r="BK227" s="230">
        <f>ROUND(I227*H227,2)</f>
        <v>0</v>
      </c>
      <c r="BL227" s="17" t="s">
        <v>161</v>
      </c>
      <c r="BM227" s="229" t="s">
        <v>2000</v>
      </c>
    </row>
    <row r="228" s="2" customFormat="1" ht="16.5" customHeight="1">
      <c r="A228" s="38"/>
      <c r="B228" s="39"/>
      <c r="C228" s="218" t="s">
        <v>762</v>
      </c>
      <c r="D228" s="218" t="s">
        <v>156</v>
      </c>
      <c r="E228" s="219" t="s">
        <v>2001</v>
      </c>
      <c r="F228" s="220" t="s">
        <v>1901</v>
      </c>
      <c r="G228" s="221" t="s">
        <v>387</v>
      </c>
      <c r="H228" s="222">
        <v>185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161</v>
      </c>
      <c r="AT228" s="229" t="s">
        <v>156</v>
      </c>
      <c r="AU228" s="229" t="s">
        <v>86</v>
      </c>
      <c r="AY228" s="17" t="s">
        <v>154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86</v>
      </c>
      <c r="BK228" s="230">
        <f>ROUND(I228*H228,2)</f>
        <v>0</v>
      </c>
      <c r="BL228" s="17" t="s">
        <v>161</v>
      </c>
      <c r="BM228" s="229" t="s">
        <v>2002</v>
      </c>
    </row>
    <row r="229" s="2" customFormat="1" ht="16.5" customHeight="1">
      <c r="A229" s="38"/>
      <c r="B229" s="39"/>
      <c r="C229" s="218" t="s">
        <v>766</v>
      </c>
      <c r="D229" s="218" t="s">
        <v>156</v>
      </c>
      <c r="E229" s="219" t="s">
        <v>2003</v>
      </c>
      <c r="F229" s="220" t="s">
        <v>1903</v>
      </c>
      <c r="G229" s="221" t="s">
        <v>387</v>
      </c>
      <c r="H229" s="222">
        <v>852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161</v>
      </c>
      <c r="AT229" s="229" t="s">
        <v>156</v>
      </c>
      <c r="AU229" s="229" t="s">
        <v>86</v>
      </c>
      <c r="AY229" s="17" t="s">
        <v>154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86</v>
      </c>
      <c r="BK229" s="230">
        <f>ROUND(I229*H229,2)</f>
        <v>0</v>
      </c>
      <c r="BL229" s="17" t="s">
        <v>161</v>
      </c>
      <c r="BM229" s="229" t="s">
        <v>2004</v>
      </c>
    </row>
    <row r="230" s="2" customFormat="1" ht="16.5" customHeight="1">
      <c r="A230" s="38"/>
      <c r="B230" s="39"/>
      <c r="C230" s="218" t="s">
        <v>772</v>
      </c>
      <c r="D230" s="218" t="s">
        <v>156</v>
      </c>
      <c r="E230" s="219" t="s">
        <v>2005</v>
      </c>
      <c r="F230" s="220" t="s">
        <v>1905</v>
      </c>
      <c r="G230" s="221" t="s">
        <v>387</v>
      </c>
      <c r="H230" s="222">
        <v>1002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43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161</v>
      </c>
      <c r="AT230" s="229" t="s">
        <v>156</v>
      </c>
      <c r="AU230" s="229" t="s">
        <v>86</v>
      </c>
      <c r="AY230" s="17" t="s">
        <v>154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86</v>
      </c>
      <c r="BK230" s="230">
        <f>ROUND(I230*H230,2)</f>
        <v>0</v>
      </c>
      <c r="BL230" s="17" t="s">
        <v>161</v>
      </c>
      <c r="BM230" s="229" t="s">
        <v>2006</v>
      </c>
    </row>
    <row r="231" s="2" customFormat="1" ht="16.5" customHeight="1">
      <c r="A231" s="38"/>
      <c r="B231" s="39"/>
      <c r="C231" s="218" t="s">
        <v>780</v>
      </c>
      <c r="D231" s="218" t="s">
        <v>156</v>
      </c>
      <c r="E231" s="219" t="s">
        <v>2007</v>
      </c>
      <c r="F231" s="220" t="s">
        <v>1907</v>
      </c>
      <c r="G231" s="221" t="s">
        <v>387</v>
      </c>
      <c r="H231" s="222">
        <v>48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43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161</v>
      </c>
      <c r="AT231" s="229" t="s">
        <v>156</v>
      </c>
      <c r="AU231" s="229" t="s">
        <v>86</v>
      </c>
      <c r="AY231" s="17" t="s">
        <v>154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86</v>
      </c>
      <c r="BK231" s="230">
        <f>ROUND(I231*H231,2)</f>
        <v>0</v>
      </c>
      <c r="BL231" s="17" t="s">
        <v>161</v>
      </c>
      <c r="BM231" s="229" t="s">
        <v>2008</v>
      </c>
    </row>
    <row r="232" s="2" customFormat="1" ht="16.5" customHeight="1">
      <c r="A232" s="38"/>
      <c r="B232" s="39"/>
      <c r="C232" s="218" t="s">
        <v>785</v>
      </c>
      <c r="D232" s="218" t="s">
        <v>156</v>
      </c>
      <c r="E232" s="219" t="s">
        <v>2009</v>
      </c>
      <c r="F232" s="220" t="s">
        <v>1909</v>
      </c>
      <c r="G232" s="221" t="s">
        <v>387</v>
      </c>
      <c r="H232" s="222">
        <v>337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43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161</v>
      </c>
      <c r="AT232" s="229" t="s">
        <v>156</v>
      </c>
      <c r="AU232" s="229" t="s">
        <v>86</v>
      </c>
      <c r="AY232" s="17" t="s">
        <v>154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161</v>
      </c>
      <c r="BM232" s="229" t="s">
        <v>2010</v>
      </c>
    </row>
    <row r="233" s="2" customFormat="1" ht="16.5" customHeight="1">
      <c r="A233" s="38"/>
      <c r="B233" s="39"/>
      <c r="C233" s="218" t="s">
        <v>790</v>
      </c>
      <c r="D233" s="218" t="s">
        <v>156</v>
      </c>
      <c r="E233" s="219" t="s">
        <v>2011</v>
      </c>
      <c r="F233" s="220" t="s">
        <v>1911</v>
      </c>
      <c r="G233" s="221" t="s">
        <v>387</v>
      </c>
      <c r="H233" s="222">
        <v>20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161</v>
      </c>
      <c r="AT233" s="229" t="s">
        <v>156</v>
      </c>
      <c r="AU233" s="229" t="s">
        <v>86</v>
      </c>
      <c r="AY233" s="17" t="s">
        <v>154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86</v>
      </c>
      <c r="BK233" s="230">
        <f>ROUND(I233*H233,2)</f>
        <v>0</v>
      </c>
      <c r="BL233" s="17" t="s">
        <v>161</v>
      </c>
      <c r="BM233" s="229" t="s">
        <v>2012</v>
      </c>
    </row>
    <row r="234" s="2" customFormat="1" ht="16.5" customHeight="1">
      <c r="A234" s="38"/>
      <c r="B234" s="39"/>
      <c r="C234" s="218" t="s">
        <v>796</v>
      </c>
      <c r="D234" s="218" t="s">
        <v>156</v>
      </c>
      <c r="E234" s="219" t="s">
        <v>2013</v>
      </c>
      <c r="F234" s="220" t="s">
        <v>1913</v>
      </c>
      <c r="G234" s="221" t="s">
        <v>387</v>
      </c>
      <c r="H234" s="222">
        <v>72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43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161</v>
      </c>
      <c r="AT234" s="229" t="s">
        <v>156</v>
      </c>
      <c r="AU234" s="229" t="s">
        <v>86</v>
      </c>
      <c r="AY234" s="17" t="s">
        <v>154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86</v>
      </c>
      <c r="BK234" s="230">
        <f>ROUND(I234*H234,2)</f>
        <v>0</v>
      </c>
      <c r="BL234" s="17" t="s">
        <v>161</v>
      </c>
      <c r="BM234" s="229" t="s">
        <v>2014</v>
      </c>
    </row>
    <row r="235" s="2" customFormat="1" ht="16.5" customHeight="1">
      <c r="A235" s="38"/>
      <c r="B235" s="39"/>
      <c r="C235" s="218" t="s">
        <v>799</v>
      </c>
      <c r="D235" s="218" t="s">
        <v>156</v>
      </c>
      <c r="E235" s="219" t="s">
        <v>2015</v>
      </c>
      <c r="F235" s="220" t="s">
        <v>1915</v>
      </c>
      <c r="G235" s="221" t="s">
        <v>387</v>
      </c>
      <c r="H235" s="222">
        <v>22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43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161</v>
      </c>
      <c r="AT235" s="229" t="s">
        <v>156</v>
      </c>
      <c r="AU235" s="229" t="s">
        <v>86</v>
      </c>
      <c r="AY235" s="17" t="s">
        <v>154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86</v>
      </c>
      <c r="BK235" s="230">
        <f>ROUND(I235*H235,2)</f>
        <v>0</v>
      </c>
      <c r="BL235" s="17" t="s">
        <v>161</v>
      </c>
      <c r="BM235" s="229" t="s">
        <v>2016</v>
      </c>
    </row>
    <row r="236" s="2" customFormat="1" ht="16.5" customHeight="1">
      <c r="A236" s="38"/>
      <c r="B236" s="39"/>
      <c r="C236" s="218" t="s">
        <v>803</v>
      </c>
      <c r="D236" s="218" t="s">
        <v>156</v>
      </c>
      <c r="E236" s="219" t="s">
        <v>2017</v>
      </c>
      <c r="F236" s="220" t="s">
        <v>1917</v>
      </c>
      <c r="G236" s="221" t="s">
        <v>387</v>
      </c>
      <c r="H236" s="222">
        <v>44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43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161</v>
      </c>
      <c r="AT236" s="229" t="s">
        <v>156</v>
      </c>
      <c r="AU236" s="229" t="s">
        <v>86</v>
      </c>
      <c r="AY236" s="17" t="s">
        <v>154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86</v>
      </c>
      <c r="BK236" s="230">
        <f>ROUND(I236*H236,2)</f>
        <v>0</v>
      </c>
      <c r="BL236" s="17" t="s">
        <v>161</v>
      </c>
      <c r="BM236" s="229" t="s">
        <v>2018</v>
      </c>
    </row>
    <row r="237" s="2" customFormat="1" ht="16.5" customHeight="1">
      <c r="A237" s="38"/>
      <c r="B237" s="39"/>
      <c r="C237" s="218" t="s">
        <v>808</v>
      </c>
      <c r="D237" s="218" t="s">
        <v>156</v>
      </c>
      <c r="E237" s="219" t="s">
        <v>2019</v>
      </c>
      <c r="F237" s="220" t="s">
        <v>1919</v>
      </c>
      <c r="G237" s="221" t="s">
        <v>387</v>
      </c>
      <c r="H237" s="222">
        <v>38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43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161</v>
      </c>
      <c r="AT237" s="229" t="s">
        <v>156</v>
      </c>
      <c r="AU237" s="229" t="s">
        <v>86</v>
      </c>
      <c r="AY237" s="17" t="s">
        <v>154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86</v>
      </c>
      <c r="BK237" s="230">
        <f>ROUND(I237*H237,2)</f>
        <v>0</v>
      </c>
      <c r="BL237" s="17" t="s">
        <v>161</v>
      </c>
      <c r="BM237" s="229" t="s">
        <v>2020</v>
      </c>
    </row>
    <row r="238" s="2" customFormat="1" ht="16.5" customHeight="1">
      <c r="A238" s="38"/>
      <c r="B238" s="39"/>
      <c r="C238" s="218" t="s">
        <v>812</v>
      </c>
      <c r="D238" s="218" t="s">
        <v>156</v>
      </c>
      <c r="E238" s="219" t="s">
        <v>2021</v>
      </c>
      <c r="F238" s="220" t="s">
        <v>1921</v>
      </c>
      <c r="G238" s="221" t="s">
        <v>387</v>
      </c>
      <c r="H238" s="222">
        <v>16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161</v>
      </c>
      <c r="AT238" s="229" t="s">
        <v>156</v>
      </c>
      <c r="AU238" s="229" t="s">
        <v>86</v>
      </c>
      <c r="AY238" s="17" t="s">
        <v>154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161</v>
      </c>
      <c r="BM238" s="229" t="s">
        <v>2022</v>
      </c>
    </row>
    <row r="239" s="2" customFormat="1" ht="16.5" customHeight="1">
      <c r="A239" s="38"/>
      <c r="B239" s="39"/>
      <c r="C239" s="218" t="s">
        <v>815</v>
      </c>
      <c r="D239" s="218" t="s">
        <v>156</v>
      </c>
      <c r="E239" s="219" t="s">
        <v>2023</v>
      </c>
      <c r="F239" s="220" t="s">
        <v>1923</v>
      </c>
      <c r="G239" s="221" t="s">
        <v>387</v>
      </c>
      <c r="H239" s="222">
        <v>28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43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161</v>
      </c>
      <c r="AT239" s="229" t="s">
        <v>156</v>
      </c>
      <c r="AU239" s="229" t="s">
        <v>86</v>
      </c>
      <c r="AY239" s="17" t="s">
        <v>154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86</v>
      </c>
      <c r="BK239" s="230">
        <f>ROUND(I239*H239,2)</f>
        <v>0</v>
      </c>
      <c r="BL239" s="17" t="s">
        <v>161</v>
      </c>
      <c r="BM239" s="229" t="s">
        <v>2024</v>
      </c>
    </row>
    <row r="240" s="2" customFormat="1" ht="16.5" customHeight="1">
      <c r="A240" s="38"/>
      <c r="B240" s="39"/>
      <c r="C240" s="218" t="s">
        <v>837</v>
      </c>
      <c r="D240" s="218" t="s">
        <v>156</v>
      </c>
      <c r="E240" s="219" t="s">
        <v>2025</v>
      </c>
      <c r="F240" s="220" t="s">
        <v>1925</v>
      </c>
      <c r="G240" s="221" t="s">
        <v>387</v>
      </c>
      <c r="H240" s="222">
        <v>12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43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161</v>
      </c>
      <c r="AT240" s="229" t="s">
        <v>156</v>
      </c>
      <c r="AU240" s="229" t="s">
        <v>86</v>
      </c>
      <c r="AY240" s="17" t="s">
        <v>154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86</v>
      </c>
      <c r="BK240" s="230">
        <f>ROUND(I240*H240,2)</f>
        <v>0</v>
      </c>
      <c r="BL240" s="17" t="s">
        <v>161</v>
      </c>
      <c r="BM240" s="229" t="s">
        <v>2026</v>
      </c>
    </row>
    <row r="241" s="2" customFormat="1" ht="16.5" customHeight="1">
      <c r="A241" s="38"/>
      <c r="B241" s="39"/>
      <c r="C241" s="218" t="s">
        <v>843</v>
      </c>
      <c r="D241" s="218" t="s">
        <v>156</v>
      </c>
      <c r="E241" s="219" t="s">
        <v>2027</v>
      </c>
      <c r="F241" s="220" t="s">
        <v>1927</v>
      </c>
      <c r="G241" s="221" t="s">
        <v>387</v>
      </c>
      <c r="H241" s="222">
        <v>24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161</v>
      </c>
      <c r="AT241" s="229" t="s">
        <v>156</v>
      </c>
      <c r="AU241" s="229" t="s">
        <v>86</v>
      </c>
      <c r="AY241" s="17" t="s">
        <v>154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161</v>
      </c>
      <c r="BM241" s="229" t="s">
        <v>2028</v>
      </c>
    </row>
    <row r="242" s="2" customFormat="1" ht="16.5" customHeight="1">
      <c r="A242" s="38"/>
      <c r="B242" s="39"/>
      <c r="C242" s="218" t="s">
        <v>849</v>
      </c>
      <c r="D242" s="218" t="s">
        <v>156</v>
      </c>
      <c r="E242" s="219" t="s">
        <v>2029</v>
      </c>
      <c r="F242" s="220" t="s">
        <v>1929</v>
      </c>
      <c r="G242" s="221" t="s">
        <v>387</v>
      </c>
      <c r="H242" s="222">
        <v>430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43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161</v>
      </c>
      <c r="AT242" s="229" t="s">
        <v>156</v>
      </c>
      <c r="AU242" s="229" t="s">
        <v>86</v>
      </c>
      <c r="AY242" s="17" t="s">
        <v>154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86</v>
      </c>
      <c r="BK242" s="230">
        <f>ROUND(I242*H242,2)</f>
        <v>0</v>
      </c>
      <c r="BL242" s="17" t="s">
        <v>161</v>
      </c>
      <c r="BM242" s="229" t="s">
        <v>2030</v>
      </c>
    </row>
    <row r="243" s="2" customFormat="1" ht="16.5" customHeight="1">
      <c r="A243" s="38"/>
      <c r="B243" s="39"/>
      <c r="C243" s="218" t="s">
        <v>858</v>
      </c>
      <c r="D243" s="218" t="s">
        <v>156</v>
      </c>
      <c r="E243" s="219" t="s">
        <v>2031</v>
      </c>
      <c r="F243" s="220" t="s">
        <v>1931</v>
      </c>
      <c r="G243" s="221" t="s">
        <v>387</v>
      </c>
      <c r="H243" s="222">
        <v>82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43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161</v>
      </c>
      <c r="AT243" s="229" t="s">
        <v>156</v>
      </c>
      <c r="AU243" s="229" t="s">
        <v>86</v>
      </c>
      <c r="AY243" s="17" t="s">
        <v>154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86</v>
      </c>
      <c r="BK243" s="230">
        <f>ROUND(I243*H243,2)</f>
        <v>0</v>
      </c>
      <c r="BL243" s="17" t="s">
        <v>161</v>
      </c>
      <c r="BM243" s="229" t="s">
        <v>2032</v>
      </c>
    </row>
    <row r="244" s="2" customFormat="1" ht="16.5" customHeight="1">
      <c r="A244" s="38"/>
      <c r="B244" s="39"/>
      <c r="C244" s="218" t="s">
        <v>864</v>
      </c>
      <c r="D244" s="218" t="s">
        <v>156</v>
      </c>
      <c r="E244" s="219" t="s">
        <v>2033</v>
      </c>
      <c r="F244" s="220" t="s">
        <v>1933</v>
      </c>
      <c r="G244" s="221" t="s">
        <v>387</v>
      </c>
      <c r="H244" s="222">
        <v>112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161</v>
      </c>
      <c r="AT244" s="229" t="s">
        <v>156</v>
      </c>
      <c r="AU244" s="229" t="s">
        <v>86</v>
      </c>
      <c r="AY244" s="17" t="s">
        <v>154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86</v>
      </c>
      <c r="BK244" s="230">
        <f>ROUND(I244*H244,2)</f>
        <v>0</v>
      </c>
      <c r="BL244" s="17" t="s">
        <v>161</v>
      </c>
      <c r="BM244" s="229" t="s">
        <v>2034</v>
      </c>
    </row>
    <row r="245" s="2" customFormat="1" ht="16.5" customHeight="1">
      <c r="A245" s="38"/>
      <c r="B245" s="39"/>
      <c r="C245" s="218" t="s">
        <v>868</v>
      </c>
      <c r="D245" s="218" t="s">
        <v>156</v>
      </c>
      <c r="E245" s="219" t="s">
        <v>2035</v>
      </c>
      <c r="F245" s="220" t="s">
        <v>1935</v>
      </c>
      <c r="G245" s="221" t="s">
        <v>387</v>
      </c>
      <c r="H245" s="222">
        <v>74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161</v>
      </c>
      <c r="AT245" s="229" t="s">
        <v>156</v>
      </c>
      <c r="AU245" s="229" t="s">
        <v>86</v>
      </c>
      <c r="AY245" s="17" t="s">
        <v>154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86</v>
      </c>
      <c r="BK245" s="230">
        <f>ROUND(I245*H245,2)</f>
        <v>0</v>
      </c>
      <c r="BL245" s="17" t="s">
        <v>161</v>
      </c>
      <c r="BM245" s="229" t="s">
        <v>2036</v>
      </c>
    </row>
    <row r="246" s="2" customFormat="1" ht="16.5" customHeight="1">
      <c r="A246" s="38"/>
      <c r="B246" s="39"/>
      <c r="C246" s="218" t="s">
        <v>880</v>
      </c>
      <c r="D246" s="218" t="s">
        <v>156</v>
      </c>
      <c r="E246" s="219" t="s">
        <v>2037</v>
      </c>
      <c r="F246" s="220" t="s">
        <v>1937</v>
      </c>
      <c r="G246" s="221" t="s">
        <v>387</v>
      </c>
      <c r="H246" s="222">
        <v>14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161</v>
      </c>
      <c r="AT246" s="229" t="s">
        <v>156</v>
      </c>
      <c r="AU246" s="229" t="s">
        <v>86</v>
      </c>
      <c r="AY246" s="17" t="s">
        <v>154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86</v>
      </c>
      <c r="BK246" s="230">
        <f>ROUND(I246*H246,2)</f>
        <v>0</v>
      </c>
      <c r="BL246" s="17" t="s">
        <v>161</v>
      </c>
      <c r="BM246" s="229" t="s">
        <v>2038</v>
      </c>
    </row>
    <row r="247" s="2" customFormat="1" ht="16.5" customHeight="1">
      <c r="A247" s="38"/>
      <c r="B247" s="39"/>
      <c r="C247" s="218" t="s">
        <v>888</v>
      </c>
      <c r="D247" s="218" t="s">
        <v>156</v>
      </c>
      <c r="E247" s="219" t="s">
        <v>2039</v>
      </c>
      <c r="F247" s="220" t="s">
        <v>1939</v>
      </c>
      <c r="G247" s="221" t="s">
        <v>387</v>
      </c>
      <c r="H247" s="222">
        <v>36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43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161</v>
      </c>
      <c r="AT247" s="229" t="s">
        <v>156</v>
      </c>
      <c r="AU247" s="229" t="s">
        <v>86</v>
      </c>
      <c r="AY247" s="17" t="s">
        <v>154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86</v>
      </c>
      <c r="BK247" s="230">
        <f>ROUND(I247*H247,2)</f>
        <v>0</v>
      </c>
      <c r="BL247" s="17" t="s">
        <v>161</v>
      </c>
      <c r="BM247" s="229" t="s">
        <v>2040</v>
      </c>
    </row>
    <row r="248" s="2" customFormat="1" ht="16.5" customHeight="1">
      <c r="A248" s="38"/>
      <c r="B248" s="39"/>
      <c r="C248" s="218" t="s">
        <v>893</v>
      </c>
      <c r="D248" s="218" t="s">
        <v>156</v>
      </c>
      <c r="E248" s="219" t="s">
        <v>2041</v>
      </c>
      <c r="F248" s="220" t="s">
        <v>1941</v>
      </c>
      <c r="G248" s="221" t="s">
        <v>387</v>
      </c>
      <c r="H248" s="222">
        <v>8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43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161</v>
      </c>
      <c r="AT248" s="229" t="s">
        <v>156</v>
      </c>
      <c r="AU248" s="229" t="s">
        <v>86</v>
      </c>
      <c r="AY248" s="17" t="s">
        <v>154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86</v>
      </c>
      <c r="BK248" s="230">
        <f>ROUND(I248*H248,2)</f>
        <v>0</v>
      </c>
      <c r="BL248" s="17" t="s">
        <v>161</v>
      </c>
      <c r="BM248" s="229" t="s">
        <v>2042</v>
      </c>
    </row>
    <row r="249" s="2" customFormat="1" ht="16.5" customHeight="1">
      <c r="A249" s="38"/>
      <c r="B249" s="39"/>
      <c r="C249" s="218" t="s">
        <v>898</v>
      </c>
      <c r="D249" s="218" t="s">
        <v>156</v>
      </c>
      <c r="E249" s="219" t="s">
        <v>2043</v>
      </c>
      <c r="F249" s="220" t="s">
        <v>1943</v>
      </c>
      <c r="G249" s="221" t="s">
        <v>387</v>
      </c>
      <c r="H249" s="222">
        <v>16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43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161</v>
      </c>
      <c r="AT249" s="229" t="s">
        <v>156</v>
      </c>
      <c r="AU249" s="229" t="s">
        <v>86</v>
      </c>
      <c r="AY249" s="17" t="s">
        <v>154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86</v>
      </c>
      <c r="BK249" s="230">
        <f>ROUND(I249*H249,2)</f>
        <v>0</v>
      </c>
      <c r="BL249" s="17" t="s">
        <v>161</v>
      </c>
      <c r="BM249" s="229" t="s">
        <v>2044</v>
      </c>
    </row>
    <row r="250" s="2" customFormat="1" ht="16.5" customHeight="1">
      <c r="A250" s="38"/>
      <c r="B250" s="39"/>
      <c r="C250" s="218" t="s">
        <v>902</v>
      </c>
      <c r="D250" s="218" t="s">
        <v>156</v>
      </c>
      <c r="E250" s="219" t="s">
        <v>2045</v>
      </c>
      <c r="F250" s="220" t="s">
        <v>1945</v>
      </c>
      <c r="G250" s="221" t="s">
        <v>387</v>
      </c>
      <c r="H250" s="222">
        <v>24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43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161</v>
      </c>
      <c r="AT250" s="229" t="s">
        <v>156</v>
      </c>
      <c r="AU250" s="229" t="s">
        <v>86</v>
      </c>
      <c r="AY250" s="17" t="s">
        <v>154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86</v>
      </c>
      <c r="BK250" s="230">
        <f>ROUND(I250*H250,2)</f>
        <v>0</v>
      </c>
      <c r="BL250" s="17" t="s">
        <v>161</v>
      </c>
      <c r="BM250" s="229" t="s">
        <v>2046</v>
      </c>
    </row>
    <row r="251" s="2" customFormat="1" ht="16.5" customHeight="1">
      <c r="A251" s="38"/>
      <c r="B251" s="39"/>
      <c r="C251" s="218" t="s">
        <v>914</v>
      </c>
      <c r="D251" s="218" t="s">
        <v>156</v>
      </c>
      <c r="E251" s="219" t="s">
        <v>2047</v>
      </c>
      <c r="F251" s="220" t="s">
        <v>1947</v>
      </c>
      <c r="G251" s="221" t="s">
        <v>387</v>
      </c>
      <c r="H251" s="222">
        <v>72</v>
      </c>
      <c r="I251" s="223"/>
      <c r="J251" s="224">
        <f>ROUND(I251*H251,2)</f>
        <v>0</v>
      </c>
      <c r="K251" s="220" t="s">
        <v>1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161</v>
      </c>
      <c r="AT251" s="229" t="s">
        <v>156</v>
      </c>
      <c r="AU251" s="229" t="s">
        <v>86</v>
      </c>
      <c r="AY251" s="17" t="s">
        <v>154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161</v>
      </c>
      <c r="BM251" s="229" t="s">
        <v>2048</v>
      </c>
    </row>
    <row r="252" s="2" customFormat="1" ht="16.5" customHeight="1">
      <c r="A252" s="38"/>
      <c r="B252" s="39"/>
      <c r="C252" s="218" t="s">
        <v>918</v>
      </c>
      <c r="D252" s="218" t="s">
        <v>156</v>
      </c>
      <c r="E252" s="219" t="s">
        <v>2049</v>
      </c>
      <c r="F252" s="220" t="s">
        <v>1949</v>
      </c>
      <c r="G252" s="221" t="s">
        <v>387</v>
      </c>
      <c r="H252" s="222">
        <v>86</v>
      </c>
      <c r="I252" s="223"/>
      <c r="J252" s="224">
        <f>ROUND(I252*H252,2)</f>
        <v>0</v>
      </c>
      <c r="K252" s="220" t="s">
        <v>1</v>
      </c>
      <c r="L252" s="44"/>
      <c r="M252" s="225" t="s">
        <v>1</v>
      </c>
      <c r="N252" s="226" t="s">
        <v>43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161</v>
      </c>
      <c r="AT252" s="229" t="s">
        <v>156</v>
      </c>
      <c r="AU252" s="229" t="s">
        <v>86</v>
      </c>
      <c r="AY252" s="17" t="s">
        <v>154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86</v>
      </c>
      <c r="BK252" s="230">
        <f>ROUND(I252*H252,2)</f>
        <v>0</v>
      </c>
      <c r="BL252" s="17" t="s">
        <v>161</v>
      </c>
      <c r="BM252" s="229" t="s">
        <v>2050</v>
      </c>
    </row>
    <row r="253" s="2" customFormat="1" ht="16.5" customHeight="1">
      <c r="A253" s="38"/>
      <c r="B253" s="39"/>
      <c r="C253" s="218" t="s">
        <v>922</v>
      </c>
      <c r="D253" s="218" t="s">
        <v>156</v>
      </c>
      <c r="E253" s="219" t="s">
        <v>2051</v>
      </c>
      <c r="F253" s="220" t="s">
        <v>1951</v>
      </c>
      <c r="G253" s="221" t="s">
        <v>387</v>
      </c>
      <c r="H253" s="222">
        <v>36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161</v>
      </c>
      <c r="AT253" s="229" t="s">
        <v>156</v>
      </c>
      <c r="AU253" s="229" t="s">
        <v>86</v>
      </c>
      <c r="AY253" s="17" t="s">
        <v>154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86</v>
      </c>
      <c r="BK253" s="230">
        <f>ROUND(I253*H253,2)</f>
        <v>0</v>
      </c>
      <c r="BL253" s="17" t="s">
        <v>161</v>
      </c>
      <c r="BM253" s="229" t="s">
        <v>2052</v>
      </c>
    </row>
    <row r="254" s="2" customFormat="1" ht="16.5" customHeight="1">
      <c r="A254" s="38"/>
      <c r="B254" s="39"/>
      <c r="C254" s="218" t="s">
        <v>926</v>
      </c>
      <c r="D254" s="218" t="s">
        <v>156</v>
      </c>
      <c r="E254" s="219" t="s">
        <v>2053</v>
      </c>
      <c r="F254" s="220" t="s">
        <v>1953</v>
      </c>
      <c r="G254" s="221" t="s">
        <v>387</v>
      </c>
      <c r="H254" s="222">
        <v>4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43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161</v>
      </c>
      <c r="AT254" s="229" t="s">
        <v>156</v>
      </c>
      <c r="AU254" s="229" t="s">
        <v>86</v>
      </c>
      <c r="AY254" s="17" t="s">
        <v>154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86</v>
      </c>
      <c r="BK254" s="230">
        <f>ROUND(I254*H254,2)</f>
        <v>0</v>
      </c>
      <c r="BL254" s="17" t="s">
        <v>161</v>
      </c>
      <c r="BM254" s="229" t="s">
        <v>2054</v>
      </c>
    </row>
    <row r="255" s="2" customFormat="1" ht="16.5" customHeight="1">
      <c r="A255" s="38"/>
      <c r="B255" s="39"/>
      <c r="C255" s="218" t="s">
        <v>932</v>
      </c>
      <c r="D255" s="218" t="s">
        <v>156</v>
      </c>
      <c r="E255" s="219" t="s">
        <v>2055</v>
      </c>
      <c r="F255" s="220" t="s">
        <v>1955</v>
      </c>
      <c r="G255" s="221" t="s">
        <v>387</v>
      </c>
      <c r="H255" s="222">
        <v>4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161</v>
      </c>
      <c r="AT255" s="229" t="s">
        <v>156</v>
      </c>
      <c r="AU255" s="229" t="s">
        <v>86</v>
      </c>
      <c r="AY255" s="17" t="s">
        <v>154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86</v>
      </c>
      <c r="BK255" s="230">
        <f>ROUND(I255*H255,2)</f>
        <v>0</v>
      </c>
      <c r="BL255" s="17" t="s">
        <v>161</v>
      </c>
      <c r="BM255" s="229" t="s">
        <v>2056</v>
      </c>
    </row>
    <row r="256" s="2" customFormat="1" ht="16.5" customHeight="1">
      <c r="A256" s="38"/>
      <c r="B256" s="39"/>
      <c r="C256" s="218" t="s">
        <v>941</v>
      </c>
      <c r="D256" s="218" t="s">
        <v>156</v>
      </c>
      <c r="E256" s="219" t="s">
        <v>2057</v>
      </c>
      <c r="F256" s="220" t="s">
        <v>1963</v>
      </c>
      <c r="G256" s="221" t="s">
        <v>387</v>
      </c>
      <c r="H256" s="222">
        <v>80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43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161</v>
      </c>
      <c r="AT256" s="229" t="s">
        <v>156</v>
      </c>
      <c r="AU256" s="229" t="s">
        <v>86</v>
      </c>
      <c r="AY256" s="17" t="s">
        <v>154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86</v>
      </c>
      <c r="BK256" s="230">
        <f>ROUND(I256*H256,2)</f>
        <v>0</v>
      </c>
      <c r="BL256" s="17" t="s">
        <v>161</v>
      </c>
      <c r="BM256" s="229" t="s">
        <v>2058</v>
      </c>
    </row>
    <row r="257" s="2" customFormat="1" ht="16.5" customHeight="1">
      <c r="A257" s="38"/>
      <c r="B257" s="39"/>
      <c r="C257" s="218" t="s">
        <v>947</v>
      </c>
      <c r="D257" s="218" t="s">
        <v>156</v>
      </c>
      <c r="E257" s="219" t="s">
        <v>2059</v>
      </c>
      <c r="F257" s="220" t="s">
        <v>2060</v>
      </c>
      <c r="G257" s="221" t="s">
        <v>1571</v>
      </c>
      <c r="H257" s="222">
        <v>40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43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161</v>
      </c>
      <c r="AT257" s="229" t="s">
        <v>156</v>
      </c>
      <c r="AU257" s="229" t="s">
        <v>86</v>
      </c>
      <c r="AY257" s="17" t="s">
        <v>154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86</v>
      </c>
      <c r="BK257" s="230">
        <f>ROUND(I257*H257,2)</f>
        <v>0</v>
      </c>
      <c r="BL257" s="17" t="s">
        <v>161</v>
      </c>
      <c r="BM257" s="229" t="s">
        <v>2061</v>
      </c>
    </row>
    <row r="258" s="2" customFormat="1" ht="16.5" customHeight="1">
      <c r="A258" s="38"/>
      <c r="B258" s="39"/>
      <c r="C258" s="218" t="s">
        <v>955</v>
      </c>
      <c r="D258" s="218" t="s">
        <v>156</v>
      </c>
      <c r="E258" s="219" t="s">
        <v>2062</v>
      </c>
      <c r="F258" s="220" t="s">
        <v>2063</v>
      </c>
      <c r="G258" s="221" t="s">
        <v>1720</v>
      </c>
      <c r="H258" s="222">
        <v>1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161</v>
      </c>
      <c r="AT258" s="229" t="s">
        <v>156</v>
      </c>
      <c r="AU258" s="229" t="s">
        <v>86</v>
      </c>
      <c r="AY258" s="17" t="s">
        <v>154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86</v>
      </c>
      <c r="BK258" s="230">
        <f>ROUND(I258*H258,2)</f>
        <v>0</v>
      </c>
      <c r="BL258" s="17" t="s">
        <v>161</v>
      </c>
      <c r="BM258" s="229" t="s">
        <v>2064</v>
      </c>
    </row>
    <row r="259" s="2" customFormat="1" ht="16.5" customHeight="1">
      <c r="A259" s="38"/>
      <c r="B259" s="39"/>
      <c r="C259" s="218" t="s">
        <v>960</v>
      </c>
      <c r="D259" s="218" t="s">
        <v>156</v>
      </c>
      <c r="E259" s="219" t="s">
        <v>2065</v>
      </c>
      <c r="F259" s="220" t="s">
        <v>2066</v>
      </c>
      <c r="G259" s="221" t="s">
        <v>1720</v>
      </c>
      <c r="H259" s="222">
        <v>6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43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161</v>
      </c>
      <c r="AT259" s="229" t="s">
        <v>156</v>
      </c>
      <c r="AU259" s="229" t="s">
        <v>86</v>
      </c>
      <c r="AY259" s="17" t="s">
        <v>154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86</v>
      </c>
      <c r="BK259" s="230">
        <f>ROUND(I259*H259,2)</f>
        <v>0</v>
      </c>
      <c r="BL259" s="17" t="s">
        <v>161</v>
      </c>
      <c r="BM259" s="229" t="s">
        <v>2067</v>
      </c>
    </row>
    <row r="260" s="2" customFormat="1" ht="16.5" customHeight="1">
      <c r="A260" s="38"/>
      <c r="B260" s="39"/>
      <c r="C260" s="218" t="s">
        <v>964</v>
      </c>
      <c r="D260" s="218" t="s">
        <v>156</v>
      </c>
      <c r="E260" s="219" t="s">
        <v>2068</v>
      </c>
      <c r="F260" s="220" t="s">
        <v>2069</v>
      </c>
      <c r="G260" s="221" t="s">
        <v>387</v>
      </c>
      <c r="H260" s="222">
        <v>214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43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161</v>
      </c>
      <c r="AT260" s="229" t="s">
        <v>156</v>
      </c>
      <c r="AU260" s="229" t="s">
        <v>86</v>
      </c>
      <c r="AY260" s="17" t="s">
        <v>154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86</v>
      </c>
      <c r="BK260" s="230">
        <f>ROUND(I260*H260,2)</f>
        <v>0</v>
      </c>
      <c r="BL260" s="17" t="s">
        <v>161</v>
      </c>
      <c r="BM260" s="229" t="s">
        <v>2070</v>
      </c>
    </row>
    <row r="261" s="2" customFormat="1" ht="16.5" customHeight="1">
      <c r="A261" s="38"/>
      <c r="B261" s="39"/>
      <c r="C261" s="218" t="s">
        <v>968</v>
      </c>
      <c r="D261" s="218" t="s">
        <v>156</v>
      </c>
      <c r="E261" s="219" t="s">
        <v>2071</v>
      </c>
      <c r="F261" s="220" t="s">
        <v>2072</v>
      </c>
      <c r="G261" s="221" t="s">
        <v>387</v>
      </c>
      <c r="H261" s="222">
        <v>48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43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161</v>
      </c>
      <c r="AT261" s="229" t="s">
        <v>156</v>
      </c>
      <c r="AU261" s="229" t="s">
        <v>86</v>
      </c>
      <c r="AY261" s="17" t="s">
        <v>154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86</v>
      </c>
      <c r="BK261" s="230">
        <f>ROUND(I261*H261,2)</f>
        <v>0</v>
      </c>
      <c r="BL261" s="17" t="s">
        <v>161</v>
      </c>
      <c r="BM261" s="229" t="s">
        <v>2073</v>
      </c>
    </row>
    <row r="262" s="2" customFormat="1" ht="16.5" customHeight="1">
      <c r="A262" s="38"/>
      <c r="B262" s="39"/>
      <c r="C262" s="218" t="s">
        <v>972</v>
      </c>
      <c r="D262" s="218" t="s">
        <v>156</v>
      </c>
      <c r="E262" s="219" t="s">
        <v>2074</v>
      </c>
      <c r="F262" s="220" t="s">
        <v>2075</v>
      </c>
      <c r="G262" s="221" t="s">
        <v>1720</v>
      </c>
      <c r="H262" s="222">
        <v>1</v>
      </c>
      <c r="I262" s="223"/>
      <c r="J262" s="224">
        <f>ROUND(I262*H262,2)</f>
        <v>0</v>
      </c>
      <c r="K262" s="220" t="s">
        <v>1</v>
      </c>
      <c r="L262" s="44"/>
      <c r="M262" s="225" t="s">
        <v>1</v>
      </c>
      <c r="N262" s="226" t="s">
        <v>43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161</v>
      </c>
      <c r="AT262" s="229" t="s">
        <v>156</v>
      </c>
      <c r="AU262" s="229" t="s">
        <v>86</v>
      </c>
      <c r="AY262" s="17" t="s">
        <v>154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86</v>
      </c>
      <c r="BK262" s="230">
        <f>ROUND(I262*H262,2)</f>
        <v>0</v>
      </c>
      <c r="BL262" s="17" t="s">
        <v>161</v>
      </c>
      <c r="BM262" s="229" t="s">
        <v>2076</v>
      </c>
    </row>
    <row r="263" s="2" customFormat="1" ht="16.5" customHeight="1">
      <c r="A263" s="38"/>
      <c r="B263" s="39"/>
      <c r="C263" s="218" t="s">
        <v>976</v>
      </c>
      <c r="D263" s="218" t="s">
        <v>156</v>
      </c>
      <c r="E263" s="219" t="s">
        <v>2077</v>
      </c>
      <c r="F263" s="220" t="s">
        <v>2078</v>
      </c>
      <c r="G263" s="221" t="s">
        <v>1720</v>
      </c>
      <c r="H263" s="222">
        <v>4</v>
      </c>
      <c r="I263" s="223"/>
      <c r="J263" s="224">
        <f>ROUND(I263*H263,2)</f>
        <v>0</v>
      </c>
      <c r="K263" s="220" t="s">
        <v>1</v>
      </c>
      <c r="L263" s="44"/>
      <c r="M263" s="225" t="s">
        <v>1</v>
      </c>
      <c r="N263" s="226" t="s">
        <v>43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161</v>
      </c>
      <c r="AT263" s="229" t="s">
        <v>156</v>
      </c>
      <c r="AU263" s="229" t="s">
        <v>86</v>
      </c>
      <c r="AY263" s="17" t="s">
        <v>154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86</v>
      </c>
      <c r="BK263" s="230">
        <f>ROUND(I263*H263,2)</f>
        <v>0</v>
      </c>
      <c r="BL263" s="17" t="s">
        <v>161</v>
      </c>
      <c r="BM263" s="229" t="s">
        <v>2079</v>
      </c>
    </row>
    <row r="264" s="2" customFormat="1" ht="16.5" customHeight="1">
      <c r="A264" s="38"/>
      <c r="B264" s="39"/>
      <c r="C264" s="218" t="s">
        <v>980</v>
      </c>
      <c r="D264" s="218" t="s">
        <v>156</v>
      </c>
      <c r="E264" s="219" t="s">
        <v>2080</v>
      </c>
      <c r="F264" s="220" t="s">
        <v>2081</v>
      </c>
      <c r="G264" s="221" t="s">
        <v>1720</v>
      </c>
      <c r="H264" s="222">
        <v>2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43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161</v>
      </c>
      <c r="AT264" s="229" t="s">
        <v>156</v>
      </c>
      <c r="AU264" s="229" t="s">
        <v>86</v>
      </c>
      <c r="AY264" s="17" t="s">
        <v>154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86</v>
      </c>
      <c r="BK264" s="230">
        <f>ROUND(I264*H264,2)</f>
        <v>0</v>
      </c>
      <c r="BL264" s="17" t="s">
        <v>161</v>
      </c>
      <c r="BM264" s="229" t="s">
        <v>2082</v>
      </c>
    </row>
    <row r="265" s="2" customFormat="1" ht="16.5" customHeight="1">
      <c r="A265" s="38"/>
      <c r="B265" s="39"/>
      <c r="C265" s="218" t="s">
        <v>984</v>
      </c>
      <c r="D265" s="218" t="s">
        <v>156</v>
      </c>
      <c r="E265" s="219" t="s">
        <v>2083</v>
      </c>
      <c r="F265" s="220" t="s">
        <v>2084</v>
      </c>
      <c r="G265" s="221" t="s">
        <v>1720</v>
      </c>
      <c r="H265" s="222">
        <v>4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43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161</v>
      </c>
      <c r="AT265" s="229" t="s">
        <v>156</v>
      </c>
      <c r="AU265" s="229" t="s">
        <v>86</v>
      </c>
      <c r="AY265" s="17" t="s">
        <v>154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86</v>
      </c>
      <c r="BK265" s="230">
        <f>ROUND(I265*H265,2)</f>
        <v>0</v>
      </c>
      <c r="BL265" s="17" t="s">
        <v>161</v>
      </c>
      <c r="BM265" s="229" t="s">
        <v>2085</v>
      </c>
    </row>
    <row r="266" s="2" customFormat="1" ht="16.5" customHeight="1">
      <c r="A266" s="38"/>
      <c r="B266" s="39"/>
      <c r="C266" s="218" t="s">
        <v>988</v>
      </c>
      <c r="D266" s="218" t="s">
        <v>156</v>
      </c>
      <c r="E266" s="219" t="s">
        <v>2086</v>
      </c>
      <c r="F266" s="220" t="s">
        <v>2087</v>
      </c>
      <c r="G266" s="221" t="s">
        <v>1720</v>
      </c>
      <c r="H266" s="222">
        <v>24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43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161</v>
      </c>
      <c r="AT266" s="229" t="s">
        <v>156</v>
      </c>
      <c r="AU266" s="229" t="s">
        <v>86</v>
      </c>
      <c r="AY266" s="17" t="s">
        <v>154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86</v>
      </c>
      <c r="BK266" s="230">
        <f>ROUND(I266*H266,2)</f>
        <v>0</v>
      </c>
      <c r="BL266" s="17" t="s">
        <v>161</v>
      </c>
      <c r="BM266" s="229" t="s">
        <v>2088</v>
      </c>
    </row>
    <row r="267" s="2" customFormat="1" ht="16.5" customHeight="1">
      <c r="A267" s="38"/>
      <c r="B267" s="39"/>
      <c r="C267" s="218" t="s">
        <v>992</v>
      </c>
      <c r="D267" s="218" t="s">
        <v>156</v>
      </c>
      <c r="E267" s="219" t="s">
        <v>2089</v>
      </c>
      <c r="F267" s="220" t="s">
        <v>2090</v>
      </c>
      <c r="G267" s="221" t="s">
        <v>1720</v>
      </c>
      <c r="H267" s="222">
        <v>4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43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161</v>
      </c>
      <c r="AT267" s="229" t="s">
        <v>156</v>
      </c>
      <c r="AU267" s="229" t="s">
        <v>86</v>
      </c>
      <c r="AY267" s="17" t="s">
        <v>154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86</v>
      </c>
      <c r="BK267" s="230">
        <f>ROUND(I267*H267,2)</f>
        <v>0</v>
      </c>
      <c r="BL267" s="17" t="s">
        <v>161</v>
      </c>
      <c r="BM267" s="229" t="s">
        <v>2091</v>
      </c>
    </row>
    <row r="268" s="2" customFormat="1" ht="16.5" customHeight="1">
      <c r="A268" s="38"/>
      <c r="B268" s="39"/>
      <c r="C268" s="218" t="s">
        <v>996</v>
      </c>
      <c r="D268" s="218" t="s">
        <v>156</v>
      </c>
      <c r="E268" s="219" t="s">
        <v>2092</v>
      </c>
      <c r="F268" s="220" t="s">
        <v>2093</v>
      </c>
      <c r="G268" s="221" t="s">
        <v>1720</v>
      </c>
      <c r="H268" s="222">
        <v>2</v>
      </c>
      <c r="I268" s="223"/>
      <c r="J268" s="224">
        <f>ROUND(I268*H268,2)</f>
        <v>0</v>
      </c>
      <c r="K268" s="220" t="s">
        <v>1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161</v>
      </c>
      <c r="AT268" s="229" t="s">
        <v>156</v>
      </c>
      <c r="AU268" s="229" t="s">
        <v>86</v>
      </c>
      <c r="AY268" s="17" t="s">
        <v>154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86</v>
      </c>
      <c r="BK268" s="230">
        <f>ROUND(I268*H268,2)</f>
        <v>0</v>
      </c>
      <c r="BL268" s="17" t="s">
        <v>161</v>
      </c>
      <c r="BM268" s="229" t="s">
        <v>2094</v>
      </c>
    </row>
    <row r="269" s="2" customFormat="1" ht="16.5" customHeight="1">
      <c r="A269" s="38"/>
      <c r="B269" s="39"/>
      <c r="C269" s="218" t="s">
        <v>1000</v>
      </c>
      <c r="D269" s="218" t="s">
        <v>156</v>
      </c>
      <c r="E269" s="219" t="s">
        <v>2095</v>
      </c>
      <c r="F269" s="220" t="s">
        <v>2096</v>
      </c>
      <c r="G269" s="221" t="s">
        <v>1720</v>
      </c>
      <c r="H269" s="222">
        <v>4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43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161</v>
      </c>
      <c r="AT269" s="229" t="s">
        <v>156</v>
      </c>
      <c r="AU269" s="229" t="s">
        <v>86</v>
      </c>
      <c r="AY269" s="17" t="s">
        <v>154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86</v>
      </c>
      <c r="BK269" s="230">
        <f>ROUND(I269*H269,2)</f>
        <v>0</v>
      </c>
      <c r="BL269" s="17" t="s">
        <v>161</v>
      </c>
      <c r="BM269" s="229" t="s">
        <v>2097</v>
      </c>
    </row>
    <row r="270" s="2" customFormat="1" ht="16.5" customHeight="1">
      <c r="A270" s="38"/>
      <c r="B270" s="39"/>
      <c r="C270" s="218" t="s">
        <v>1004</v>
      </c>
      <c r="D270" s="218" t="s">
        <v>156</v>
      </c>
      <c r="E270" s="219" t="s">
        <v>2098</v>
      </c>
      <c r="F270" s="220" t="s">
        <v>2099</v>
      </c>
      <c r="G270" s="221" t="s">
        <v>1720</v>
      </c>
      <c r="H270" s="222">
        <v>12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43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161</v>
      </c>
      <c r="AT270" s="229" t="s">
        <v>156</v>
      </c>
      <c r="AU270" s="229" t="s">
        <v>86</v>
      </c>
      <c r="AY270" s="17" t="s">
        <v>154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86</v>
      </c>
      <c r="BK270" s="230">
        <f>ROUND(I270*H270,2)</f>
        <v>0</v>
      </c>
      <c r="BL270" s="17" t="s">
        <v>161</v>
      </c>
      <c r="BM270" s="229" t="s">
        <v>2100</v>
      </c>
    </row>
    <row r="271" s="2" customFormat="1" ht="16.5" customHeight="1">
      <c r="A271" s="38"/>
      <c r="B271" s="39"/>
      <c r="C271" s="218" t="s">
        <v>1009</v>
      </c>
      <c r="D271" s="218" t="s">
        <v>156</v>
      </c>
      <c r="E271" s="219" t="s">
        <v>2101</v>
      </c>
      <c r="F271" s="220" t="s">
        <v>2102</v>
      </c>
      <c r="G271" s="221" t="s">
        <v>1720</v>
      </c>
      <c r="H271" s="222">
        <v>8</v>
      </c>
      <c r="I271" s="223"/>
      <c r="J271" s="224">
        <f>ROUND(I271*H271,2)</f>
        <v>0</v>
      </c>
      <c r="K271" s="220" t="s">
        <v>1</v>
      </c>
      <c r="L271" s="44"/>
      <c r="M271" s="225" t="s">
        <v>1</v>
      </c>
      <c r="N271" s="226" t="s">
        <v>43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161</v>
      </c>
      <c r="AT271" s="229" t="s">
        <v>156</v>
      </c>
      <c r="AU271" s="229" t="s">
        <v>86</v>
      </c>
      <c r="AY271" s="17" t="s">
        <v>154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86</v>
      </c>
      <c r="BK271" s="230">
        <f>ROUND(I271*H271,2)</f>
        <v>0</v>
      </c>
      <c r="BL271" s="17" t="s">
        <v>161</v>
      </c>
      <c r="BM271" s="229" t="s">
        <v>2103</v>
      </c>
    </row>
    <row r="272" s="2" customFormat="1" ht="16.5" customHeight="1">
      <c r="A272" s="38"/>
      <c r="B272" s="39"/>
      <c r="C272" s="218" t="s">
        <v>1014</v>
      </c>
      <c r="D272" s="218" t="s">
        <v>156</v>
      </c>
      <c r="E272" s="219" t="s">
        <v>2104</v>
      </c>
      <c r="F272" s="220" t="s">
        <v>2105</v>
      </c>
      <c r="G272" s="221" t="s">
        <v>1720</v>
      </c>
      <c r="H272" s="222">
        <v>16</v>
      </c>
      <c r="I272" s="223"/>
      <c r="J272" s="224">
        <f>ROUND(I272*H272,2)</f>
        <v>0</v>
      </c>
      <c r="K272" s="220" t="s">
        <v>1</v>
      </c>
      <c r="L272" s="44"/>
      <c r="M272" s="225" t="s">
        <v>1</v>
      </c>
      <c r="N272" s="226" t="s">
        <v>43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161</v>
      </c>
      <c r="AT272" s="229" t="s">
        <v>156</v>
      </c>
      <c r="AU272" s="229" t="s">
        <v>86</v>
      </c>
      <c r="AY272" s="17" t="s">
        <v>154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86</v>
      </c>
      <c r="BK272" s="230">
        <f>ROUND(I272*H272,2)</f>
        <v>0</v>
      </c>
      <c r="BL272" s="17" t="s">
        <v>161</v>
      </c>
      <c r="BM272" s="229" t="s">
        <v>2106</v>
      </c>
    </row>
    <row r="273" s="2" customFormat="1" ht="16.5" customHeight="1">
      <c r="A273" s="38"/>
      <c r="B273" s="39"/>
      <c r="C273" s="218" t="s">
        <v>1018</v>
      </c>
      <c r="D273" s="218" t="s">
        <v>156</v>
      </c>
      <c r="E273" s="219" t="s">
        <v>2107</v>
      </c>
      <c r="F273" s="220" t="s">
        <v>2108</v>
      </c>
      <c r="G273" s="221" t="s">
        <v>1720</v>
      </c>
      <c r="H273" s="222">
        <v>28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43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161</v>
      </c>
      <c r="AT273" s="229" t="s">
        <v>156</v>
      </c>
      <c r="AU273" s="229" t="s">
        <v>86</v>
      </c>
      <c r="AY273" s="17" t="s">
        <v>154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86</v>
      </c>
      <c r="BK273" s="230">
        <f>ROUND(I273*H273,2)</f>
        <v>0</v>
      </c>
      <c r="BL273" s="17" t="s">
        <v>161</v>
      </c>
      <c r="BM273" s="229" t="s">
        <v>2109</v>
      </c>
    </row>
    <row r="274" s="2" customFormat="1" ht="16.5" customHeight="1">
      <c r="A274" s="38"/>
      <c r="B274" s="39"/>
      <c r="C274" s="218" t="s">
        <v>1022</v>
      </c>
      <c r="D274" s="218" t="s">
        <v>156</v>
      </c>
      <c r="E274" s="219" t="s">
        <v>2110</v>
      </c>
      <c r="F274" s="220" t="s">
        <v>2111</v>
      </c>
      <c r="G274" s="221" t="s">
        <v>1720</v>
      </c>
      <c r="H274" s="222">
        <v>288</v>
      </c>
      <c r="I274" s="223"/>
      <c r="J274" s="224">
        <f>ROUND(I274*H274,2)</f>
        <v>0</v>
      </c>
      <c r="K274" s="220" t="s">
        <v>1</v>
      </c>
      <c r="L274" s="44"/>
      <c r="M274" s="225" t="s">
        <v>1</v>
      </c>
      <c r="N274" s="226" t="s">
        <v>43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161</v>
      </c>
      <c r="AT274" s="229" t="s">
        <v>156</v>
      </c>
      <c r="AU274" s="229" t="s">
        <v>86</v>
      </c>
      <c r="AY274" s="17" t="s">
        <v>154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86</v>
      </c>
      <c r="BK274" s="230">
        <f>ROUND(I274*H274,2)</f>
        <v>0</v>
      </c>
      <c r="BL274" s="17" t="s">
        <v>161</v>
      </c>
      <c r="BM274" s="229" t="s">
        <v>2112</v>
      </c>
    </row>
    <row r="275" s="12" customFormat="1" ht="25.92" customHeight="1">
      <c r="A275" s="12"/>
      <c r="B275" s="202"/>
      <c r="C275" s="203"/>
      <c r="D275" s="204" t="s">
        <v>77</v>
      </c>
      <c r="E275" s="205" t="s">
        <v>2113</v>
      </c>
      <c r="F275" s="205" t="s">
        <v>2114</v>
      </c>
      <c r="G275" s="203"/>
      <c r="H275" s="203"/>
      <c r="I275" s="206"/>
      <c r="J275" s="207">
        <f>BK275</f>
        <v>0</v>
      </c>
      <c r="K275" s="203"/>
      <c r="L275" s="208"/>
      <c r="M275" s="209"/>
      <c r="N275" s="210"/>
      <c r="O275" s="210"/>
      <c r="P275" s="211">
        <f>SUM(P276:P301)</f>
        <v>0</v>
      </c>
      <c r="Q275" s="210"/>
      <c r="R275" s="211">
        <f>SUM(R276:R301)</f>
        <v>0</v>
      </c>
      <c r="S275" s="210"/>
      <c r="T275" s="212">
        <f>SUM(T276:T301)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88</v>
      </c>
      <c r="AT275" s="214" t="s">
        <v>77</v>
      </c>
      <c r="AU275" s="214" t="s">
        <v>78</v>
      </c>
      <c r="AY275" s="213" t="s">
        <v>154</v>
      </c>
      <c r="BK275" s="215">
        <f>SUM(BK276:BK301)</f>
        <v>0</v>
      </c>
    </row>
    <row r="276" s="2" customFormat="1" ht="16.5" customHeight="1">
      <c r="A276" s="38"/>
      <c r="B276" s="39"/>
      <c r="C276" s="218" t="s">
        <v>1026</v>
      </c>
      <c r="D276" s="218" t="s">
        <v>156</v>
      </c>
      <c r="E276" s="219" t="s">
        <v>2115</v>
      </c>
      <c r="F276" s="220" t="s">
        <v>2116</v>
      </c>
      <c r="G276" s="221" t="s">
        <v>1720</v>
      </c>
      <c r="H276" s="222">
        <v>1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43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161</v>
      </c>
      <c r="AT276" s="229" t="s">
        <v>156</v>
      </c>
      <c r="AU276" s="229" t="s">
        <v>86</v>
      </c>
      <c r="AY276" s="17" t="s">
        <v>154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86</v>
      </c>
      <c r="BK276" s="230">
        <f>ROUND(I276*H276,2)</f>
        <v>0</v>
      </c>
      <c r="BL276" s="17" t="s">
        <v>161</v>
      </c>
      <c r="BM276" s="229" t="s">
        <v>2117</v>
      </c>
    </row>
    <row r="277" s="2" customFormat="1" ht="16.5" customHeight="1">
      <c r="A277" s="38"/>
      <c r="B277" s="39"/>
      <c r="C277" s="218" t="s">
        <v>1030</v>
      </c>
      <c r="D277" s="218" t="s">
        <v>156</v>
      </c>
      <c r="E277" s="219" t="s">
        <v>2118</v>
      </c>
      <c r="F277" s="220" t="s">
        <v>2119</v>
      </c>
      <c r="G277" s="221" t="s">
        <v>387</v>
      </c>
      <c r="H277" s="222">
        <v>5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43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161</v>
      </c>
      <c r="AT277" s="229" t="s">
        <v>156</v>
      </c>
      <c r="AU277" s="229" t="s">
        <v>86</v>
      </c>
      <c r="AY277" s="17" t="s">
        <v>154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86</v>
      </c>
      <c r="BK277" s="230">
        <f>ROUND(I277*H277,2)</f>
        <v>0</v>
      </c>
      <c r="BL277" s="17" t="s">
        <v>161</v>
      </c>
      <c r="BM277" s="229" t="s">
        <v>2120</v>
      </c>
    </row>
    <row r="278" s="2" customFormat="1" ht="16.5" customHeight="1">
      <c r="A278" s="38"/>
      <c r="B278" s="39"/>
      <c r="C278" s="218" t="s">
        <v>1034</v>
      </c>
      <c r="D278" s="218" t="s">
        <v>156</v>
      </c>
      <c r="E278" s="219" t="s">
        <v>2121</v>
      </c>
      <c r="F278" s="220" t="s">
        <v>2122</v>
      </c>
      <c r="G278" s="221" t="s">
        <v>387</v>
      </c>
      <c r="H278" s="222">
        <v>5</v>
      </c>
      <c r="I278" s="223"/>
      <c r="J278" s="224">
        <f>ROUND(I278*H278,2)</f>
        <v>0</v>
      </c>
      <c r="K278" s="220" t="s">
        <v>1</v>
      </c>
      <c r="L278" s="44"/>
      <c r="M278" s="225" t="s">
        <v>1</v>
      </c>
      <c r="N278" s="226" t="s">
        <v>43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161</v>
      </c>
      <c r="AT278" s="229" t="s">
        <v>156</v>
      </c>
      <c r="AU278" s="229" t="s">
        <v>86</v>
      </c>
      <c r="AY278" s="17" t="s">
        <v>154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86</v>
      </c>
      <c r="BK278" s="230">
        <f>ROUND(I278*H278,2)</f>
        <v>0</v>
      </c>
      <c r="BL278" s="17" t="s">
        <v>161</v>
      </c>
      <c r="BM278" s="229" t="s">
        <v>2123</v>
      </c>
    </row>
    <row r="279" s="2" customFormat="1" ht="16.5" customHeight="1">
      <c r="A279" s="38"/>
      <c r="B279" s="39"/>
      <c r="C279" s="218" t="s">
        <v>1040</v>
      </c>
      <c r="D279" s="218" t="s">
        <v>156</v>
      </c>
      <c r="E279" s="219" t="s">
        <v>2124</v>
      </c>
      <c r="F279" s="220" t="s">
        <v>2125</v>
      </c>
      <c r="G279" s="221" t="s">
        <v>1720</v>
      </c>
      <c r="H279" s="222">
        <v>2</v>
      </c>
      <c r="I279" s="223"/>
      <c r="J279" s="224">
        <f>ROUND(I279*H279,2)</f>
        <v>0</v>
      </c>
      <c r="K279" s="220" t="s">
        <v>1</v>
      </c>
      <c r="L279" s="44"/>
      <c r="M279" s="225" t="s">
        <v>1</v>
      </c>
      <c r="N279" s="226" t="s">
        <v>43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161</v>
      </c>
      <c r="AT279" s="229" t="s">
        <v>156</v>
      </c>
      <c r="AU279" s="229" t="s">
        <v>86</v>
      </c>
      <c r="AY279" s="17" t="s">
        <v>154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86</v>
      </c>
      <c r="BK279" s="230">
        <f>ROUND(I279*H279,2)</f>
        <v>0</v>
      </c>
      <c r="BL279" s="17" t="s">
        <v>161</v>
      </c>
      <c r="BM279" s="229" t="s">
        <v>2126</v>
      </c>
    </row>
    <row r="280" s="2" customFormat="1" ht="16.5" customHeight="1">
      <c r="A280" s="38"/>
      <c r="B280" s="39"/>
      <c r="C280" s="218" t="s">
        <v>1044</v>
      </c>
      <c r="D280" s="218" t="s">
        <v>156</v>
      </c>
      <c r="E280" s="219" t="s">
        <v>2127</v>
      </c>
      <c r="F280" s="220" t="s">
        <v>2128</v>
      </c>
      <c r="G280" s="221" t="s">
        <v>2129</v>
      </c>
      <c r="H280" s="222">
        <v>4</v>
      </c>
      <c r="I280" s="223"/>
      <c r="J280" s="224">
        <f>ROUND(I280*H280,2)</f>
        <v>0</v>
      </c>
      <c r="K280" s="220" t="s">
        <v>1</v>
      </c>
      <c r="L280" s="44"/>
      <c r="M280" s="225" t="s">
        <v>1</v>
      </c>
      <c r="N280" s="226" t="s">
        <v>43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161</v>
      </c>
      <c r="AT280" s="229" t="s">
        <v>156</v>
      </c>
      <c r="AU280" s="229" t="s">
        <v>86</v>
      </c>
      <c r="AY280" s="17" t="s">
        <v>154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86</v>
      </c>
      <c r="BK280" s="230">
        <f>ROUND(I280*H280,2)</f>
        <v>0</v>
      </c>
      <c r="BL280" s="17" t="s">
        <v>161</v>
      </c>
      <c r="BM280" s="229" t="s">
        <v>2130</v>
      </c>
    </row>
    <row r="281" s="2" customFormat="1" ht="16.5" customHeight="1">
      <c r="A281" s="38"/>
      <c r="B281" s="39"/>
      <c r="C281" s="218" t="s">
        <v>1048</v>
      </c>
      <c r="D281" s="218" t="s">
        <v>156</v>
      </c>
      <c r="E281" s="219" t="s">
        <v>2131</v>
      </c>
      <c r="F281" s="220" t="s">
        <v>2132</v>
      </c>
      <c r="G281" s="221" t="s">
        <v>1720</v>
      </c>
      <c r="H281" s="222">
        <v>1</v>
      </c>
      <c r="I281" s="223"/>
      <c r="J281" s="224">
        <f>ROUND(I281*H281,2)</f>
        <v>0</v>
      </c>
      <c r="K281" s="220" t="s">
        <v>1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161</v>
      </c>
      <c r="AT281" s="229" t="s">
        <v>156</v>
      </c>
      <c r="AU281" s="229" t="s">
        <v>86</v>
      </c>
      <c r="AY281" s="17" t="s">
        <v>154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86</v>
      </c>
      <c r="BK281" s="230">
        <f>ROUND(I281*H281,2)</f>
        <v>0</v>
      </c>
      <c r="BL281" s="17" t="s">
        <v>161</v>
      </c>
      <c r="BM281" s="229" t="s">
        <v>2133</v>
      </c>
    </row>
    <row r="282" s="2" customFormat="1" ht="16.5" customHeight="1">
      <c r="A282" s="38"/>
      <c r="B282" s="39"/>
      <c r="C282" s="218" t="s">
        <v>1052</v>
      </c>
      <c r="D282" s="218" t="s">
        <v>156</v>
      </c>
      <c r="E282" s="219" t="s">
        <v>2134</v>
      </c>
      <c r="F282" s="220" t="s">
        <v>2135</v>
      </c>
      <c r="G282" s="221" t="s">
        <v>1720</v>
      </c>
      <c r="H282" s="222">
        <v>1</v>
      </c>
      <c r="I282" s="223"/>
      <c r="J282" s="224">
        <f>ROUND(I282*H282,2)</f>
        <v>0</v>
      </c>
      <c r="K282" s="220" t="s">
        <v>1</v>
      </c>
      <c r="L282" s="44"/>
      <c r="M282" s="225" t="s">
        <v>1</v>
      </c>
      <c r="N282" s="226" t="s">
        <v>43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161</v>
      </c>
      <c r="AT282" s="229" t="s">
        <v>156</v>
      </c>
      <c r="AU282" s="229" t="s">
        <v>86</v>
      </c>
      <c r="AY282" s="17" t="s">
        <v>154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86</v>
      </c>
      <c r="BK282" s="230">
        <f>ROUND(I282*H282,2)</f>
        <v>0</v>
      </c>
      <c r="BL282" s="17" t="s">
        <v>161</v>
      </c>
      <c r="BM282" s="229" t="s">
        <v>2136</v>
      </c>
    </row>
    <row r="283" s="2" customFormat="1" ht="16.5" customHeight="1">
      <c r="A283" s="38"/>
      <c r="B283" s="39"/>
      <c r="C283" s="218" t="s">
        <v>1056</v>
      </c>
      <c r="D283" s="218" t="s">
        <v>156</v>
      </c>
      <c r="E283" s="219" t="s">
        <v>2137</v>
      </c>
      <c r="F283" s="220" t="s">
        <v>2138</v>
      </c>
      <c r="G283" s="221" t="s">
        <v>1720</v>
      </c>
      <c r="H283" s="222">
        <v>1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43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161</v>
      </c>
      <c r="AT283" s="229" t="s">
        <v>156</v>
      </c>
      <c r="AU283" s="229" t="s">
        <v>86</v>
      </c>
      <c r="AY283" s="17" t="s">
        <v>154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86</v>
      </c>
      <c r="BK283" s="230">
        <f>ROUND(I283*H283,2)</f>
        <v>0</v>
      </c>
      <c r="BL283" s="17" t="s">
        <v>161</v>
      </c>
      <c r="BM283" s="229" t="s">
        <v>2139</v>
      </c>
    </row>
    <row r="284" s="2" customFormat="1" ht="16.5" customHeight="1">
      <c r="A284" s="38"/>
      <c r="B284" s="39"/>
      <c r="C284" s="218" t="s">
        <v>1061</v>
      </c>
      <c r="D284" s="218" t="s">
        <v>156</v>
      </c>
      <c r="E284" s="219" t="s">
        <v>2140</v>
      </c>
      <c r="F284" s="220" t="s">
        <v>2141</v>
      </c>
      <c r="G284" s="221" t="s">
        <v>1720</v>
      </c>
      <c r="H284" s="222">
        <v>3</v>
      </c>
      <c r="I284" s="223"/>
      <c r="J284" s="224">
        <f>ROUND(I284*H284,2)</f>
        <v>0</v>
      </c>
      <c r="K284" s="220" t="s">
        <v>1</v>
      </c>
      <c r="L284" s="44"/>
      <c r="M284" s="225" t="s">
        <v>1</v>
      </c>
      <c r="N284" s="226" t="s">
        <v>43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161</v>
      </c>
      <c r="AT284" s="229" t="s">
        <v>156</v>
      </c>
      <c r="AU284" s="229" t="s">
        <v>86</v>
      </c>
      <c r="AY284" s="17" t="s">
        <v>154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86</v>
      </c>
      <c r="BK284" s="230">
        <f>ROUND(I284*H284,2)</f>
        <v>0</v>
      </c>
      <c r="BL284" s="17" t="s">
        <v>161</v>
      </c>
      <c r="BM284" s="229" t="s">
        <v>2142</v>
      </c>
    </row>
    <row r="285" s="2" customFormat="1" ht="16.5" customHeight="1">
      <c r="A285" s="38"/>
      <c r="B285" s="39"/>
      <c r="C285" s="218" t="s">
        <v>1065</v>
      </c>
      <c r="D285" s="218" t="s">
        <v>156</v>
      </c>
      <c r="E285" s="219" t="s">
        <v>2143</v>
      </c>
      <c r="F285" s="220" t="s">
        <v>2144</v>
      </c>
      <c r="G285" s="221" t="s">
        <v>1720</v>
      </c>
      <c r="H285" s="222">
        <v>2</v>
      </c>
      <c r="I285" s="223"/>
      <c r="J285" s="224">
        <f>ROUND(I285*H285,2)</f>
        <v>0</v>
      </c>
      <c r="K285" s="220" t="s">
        <v>1</v>
      </c>
      <c r="L285" s="44"/>
      <c r="M285" s="225" t="s">
        <v>1</v>
      </c>
      <c r="N285" s="226" t="s">
        <v>43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161</v>
      </c>
      <c r="AT285" s="229" t="s">
        <v>156</v>
      </c>
      <c r="AU285" s="229" t="s">
        <v>86</v>
      </c>
      <c r="AY285" s="17" t="s">
        <v>154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86</v>
      </c>
      <c r="BK285" s="230">
        <f>ROUND(I285*H285,2)</f>
        <v>0</v>
      </c>
      <c r="BL285" s="17" t="s">
        <v>161</v>
      </c>
      <c r="BM285" s="229" t="s">
        <v>2145</v>
      </c>
    </row>
    <row r="286" s="2" customFormat="1" ht="16.5" customHeight="1">
      <c r="A286" s="38"/>
      <c r="B286" s="39"/>
      <c r="C286" s="218" t="s">
        <v>1069</v>
      </c>
      <c r="D286" s="218" t="s">
        <v>156</v>
      </c>
      <c r="E286" s="219" t="s">
        <v>2146</v>
      </c>
      <c r="F286" s="220" t="s">
        <v>2147</v>
      </c>
      <c r="G286" s="221" t="s">
        <v>1720</v>
      </c>
      <c r="H286" s="222">
        <v>4</v>
      </c>
      <c r="I286" s="223"/>
      <c r="J286" s="224">
        <f>ROUND(I286*H286,2)</f>
        <v>0</v>
      </c>
      <c r="K286" s="220" t="s">
        <v>1</v>
      </c>
      <c r="L286" s="44"/>
      <c r="M286" s="225" t="s">
        <v>1</v>
      </c>
      <c r="N286" s="226" t="s">
        <v>43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161</v>
      </c>
      <c r="AT286" s="229" t="s">
        <v>156</v>
      </c>
      <c r="AU286" s="229" t="s">
        <v>86</v>
      </c>
      <c r="AY286" s="17" t="s">
        <v>154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86</v>
      </c>
      <c r="BK286" s="230">
        <f>ROUND(I286*H286,2)</f>
        <v>0</v>
      </c>
      <c r="BL286" s="17" t="s">
        <v>161</v>
      </c>
      <c r="BM286" s="229" t="s">
        <v>2148</v>
      </c>
    </row>
    <row r="287" s="2" customFormat="1" ht="16.5" customHeight="1">
      <c r="A287" s="38"/>
      <c r="B287" s="39"/>
      <c r="C287" s="218" t="s">
        <v>1073</v>
      </c>
      <c r="D287" s="218" t="s">
        <v>156</v>
      </c>
      <c r="E287" s="219" t="s">
        <v>2149</v>
      </c>
      <c r="F287" s="220" t="s">
        <v>2150</v>
      </c>
      <c r="G287" s="221" t="s">
        <v>1720</v>
      </c>
      <c r="H287" s="222">
        <v>2</v>
      </c>
      <c r="I287" s="223"/>
      <c r="J287" s="224">
        <f>ROUND(I287*H287,2)</f>
        <v>0</v>
      </c>
      <c r="K287" s="220" t="s">
        <v>1</v>
      </c>
      <c r="L287" s="44"/>
      <c r="M287" s="225" t="s">
        <v>1</v>
      </c>
      <c r="N287" s="226" t="s">
        <v>43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161</v>
      </c>
      <c r="AT287" s="229" t="s">
        <v>156</v>
      </c>
      <c r="AU287" s="229" t="s">
        <v>86</v>
      </c>
      <c r="AY287" s="17" t="s">
        <v>154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86</v>
      </c>
      <c r="BK287" s="230">
        <f>ROUND(I287*H287,2)</f>
        <v>0</v>
      </c>
      <c r="BL287" s="17" t="s">
        <v>161</v>
      </c>
      <c r="BM287" s="229" t="s">
        <v>2151</v>
      </c>
    </row>
    <row r="288" s="2" customFormat="1" ht="16.5" customHeight="1">
      <c r="A288" s="38"/>
      <c r="B288" s="39"/>
      <c r="C288" s="218" t="s">
        <v>1077</v>
      </c>
      <c r="D288" s="218" t="s">
        <v>156</v>
      </c>
      <c r="E288" s="219" t="s">
        <v>2152</v>
      </c>
      <c r="F288" s="220" t="s">
        <v>2153</v>
      </c>
      <c r="G288" s="221" t="s">
        <v>1720</v>
      </c>
      <c r="H288" s="222">
        <v>3</v>
      </c>
      <c r="I288" s="223"/>
      <c r="J288" s="224">
        <f>ROUND(I288*H288,2)</f>
        <v>0</v>
      </c>
      <c r="K288" s="220" t="s">
        <v>1</v>
      </c>
      <c r="L288" s="44"/>
      <c r="M288" s="225" t="s">
        <v>1</v>
      </c>
      <c r="N288" s="226" t="s">
        <v>43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161</v>
      </c>
      <c r="AT288" s="229" t="s">
        <v>156</v>
      </c>
      <c r="AU288" s="229" t="s">
        <v>86</v>
      </c>
      <c r="AY288" s="17" t="s">
        <v>154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86</v>
      </c>
      <c r="BK288" s="230">
        <f>ROUND(I288*H288,2)</f>
        <v>0</v>
      </c>
      <c r="BL288" s="17" t="s">
        <v>161</v>
      </c>
      <c r="BM288" s="229" t="s">
        <v>2154</v>
      </c>
    </row>
    <row r="289" s="2" customFormat="1" ht="16.5" customHeight="1">
      <c r="A289" s="38"/>
      <c r="B289" s="39"/>
      <c r="C289" s="218" t="s">
        <v>1086</v>
      </c>
      <c r="D289" s="218" t="s">
        <v>156</v>
      </c>
      <c r="E289" s="219" t="s">
        <v>2155</v>
      </c>
      <c r="F289" s="220" t="s">
        <v>2156</v>
      </c>
      <c r="G289" s="221" t="s">
        <v>1720</v>
      </c>
      <c r="H289" s="222">
        <v>1</v>
      </c>
      <c r="I289" s="223"/>
      <c r="J289" s="224">
        <f>ROUND(I289*H289,2)</f>
        <v>0</v>
      </c>
      <c r="K289" s="220" t="s">
        <v>1</v>
      </c>
      <c r="L289" s="44"/>
      <c r="M289" s="225" t="s">
        <v>1</v>
      </c>
      <c r="N289" s="226" t="s">
        <v>43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161</v>
      </c>
      <c r="AT289" s="229" t="s">
        <v>156</v>
      </c>
      <c r="AU289" s="229" t="s">
        <v>86</v>
      </c>
      <c r="AY289" s="17" t="s">
        <v>154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86</v>
      </c>
      <c r="BK289" s="230">
        <f>ROUND(I289*H289,2)</f>
        <v>0</v>
      </c>
      <c r="BL289" s="17" t="s">
        <v>161</v>
      </c>
      <c r="BM289" s="229" t="s">
        <v>2157</v>
      </c>
    </row>
    <row r="290" s="2" customFormat="1" ht="16.5" customHeight="1">
      <c r="A290" s="38"/>
      <c r="B290" s="39"/>
      <c r="C290" s="218" t="s">
        <v>1090</v>
      </c>
      <c r="D290" s="218" t="s">
        <v>156</v>
      </c>
      <c r="E290" s="219" t="s">
        <v>2158</v>
      </c>
      <c r="F290" s="220" t="s">
        <v>2159</v>
      </c>
      <c r="G290" s="221" t="s">
        <v>1720</v>
      </c>
      <c r="H290" s="222">
        <v>8</v>
      </c>
      <c r="I290" s="223"/>
      <c r="J290" s="224">
        <f>ROUND(I290*H290,2)</f>
        <v>0</v>
      </c>
      <c r="K290" s="220" t="s">
        <v>1</v>
      </c>
      <c r="L290" s="44"/>
      <c r="M290" s="225" t="s">
        <v>1</v>
      </c>
      <c r="N290" s="226" t="s">
        <v>43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161</v>
      </c>
      <c r="AT290" s="229" t="s">
        <v>156</v>
      </c>
      <c r="AU290" s="229" t="s">
        <v>86</v>
      </c>
      <c r="AY290" s="17" t="s">
        <v>154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86</v>
      </c>
      <c r="BK290" s="230">
        <f>ROUND(I290*H290,2)</f>
        <v>0</v>
      </c>
      <c r="BL290" s="17" t="s">
        <v>161</v>
      </c>
      <c r="BM290" s="229" t="s">
        <v>2160</v>
      </c>
    </row>
    <row r="291" s="2" customFormat="1" ht="16.5" customHeight="1">
      <c r="A291" s="38"/>
      <c r="B291" s="39"/>
      <c r="C291" s="218" t="s">
        <v>1094</v>
      </c>
      <c r="D291" s="218" t="s">
        <v>156</v>
      </c>
      <c r="E291" s="219" t="s">
        <v>2161</v>
      </c>
      <c r="F291" s="220" t="s">
        <v>2162</v>
      </c>
      <c r="G291" s="221" t="s">
        <v>1720</v>
      </c>
      <c r="H291" s="222">
        <v>7</v>
      </c>
      <c r="I291" s="223"/>
      <c r="J291" s="224">
        <f>ROUND(I291*H291,2)</f>
        <v>0</v>
      </c>
      <c r="K291" s="220" t="s">
        <v>1</v>
      </c>
      <c r="L291" s="44"/>
      <c r="M291" s="225" t="s">
        <v>1</v>
      </c>
      <c r="N291" s="226" t="s">
        <v>43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161</v>
      </c>
      <c r="AT291" s="229" t="s">
        <v>156</v>
      </c>
      <c r="AU291" s="229" t="s">
        <v>86</v>
      </c>
      <c r="AY291" s="17" t="s">
        <v>154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86</v>
      </c>
      <c r="BK291" s="230">
        <f>ROUND(I291*H291,2)</f>
        <v>0</v>
      </c>
      <c r="BL291" s="17" t="s">
        <v>161</v>
      </c>
      <c r="BM291" s="229" t="s">
        <v>2163</v>
      </c>
    </row>
    <row r="292" s="2" customFormat="1" ht="16.5" customHeight="1">
      <c r="A292" s="38"/>
      <c r="B292" s="39"/>
      <c r="C292" s="218" t="s">
        <v>1100</v>
      </c>
      <c r="D292" s="218" t="s">
        <v>156</v>
      </c>
      <c r="E292" s="219" t="s">
        <v>2164</v>
      </c>
      <c r="F292" s="220" t="s">
        <v>2165</v>
      </c>
      <c r="G292" s="221" t="s">
        <v>1720</v>
      </c>
      <c r="H292" s="222">
        <v>36</v>
      </c>
      <c r="I292" s="223"/>
      <c r="J292" s="224">
        <f>ROUND(I292*H292,2)</f>
        <v>0</v>
      </c>
      <c r="K292" s="220" t="s">
        <v>1</v>
      </c>
      <c r="L292" s="44"/>
      <c r="M292" s="225" t="s">
        <v>1</v>
      </c>
      <c r="N292" s="226" t="s">
        <v>43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161</v>
      </c>
      <c r="AT292" s="229" t="s">
        <v>156</v>
      </c>
      <c r="AU292" s="229" t="s">
        <v>86</v>
      </c>
      <c r="AY292" s="17" t="s">
        <v>154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86</v>
      </c>
      <c r="BK292" s="230">
        <f>ROUND(I292*H292,2)</f>
        <v>0</v>
      </c>
      <c r="BL292" s="17" t="s">
        <v>161</v>
      </c>
      <c r="BM292" s="229" t="s">
        <v>2166</v>
      </c>
    </row>
    <row r="293" s="2" customFormat="1" ht="16.5" customHeight="1">
      <c r="A293" s="38"/>
      <c r="B293" s="39"/>
      <c r="C293" s="218" t="s">
        <v>1104</v>
      </c>
      <c r="D293" s="218" t="s">
        <v>156</v>
      </c>
      <c r="E293" s="219" t="s">
        <v>2167</v>
      </c>
      <c r="F293" s="220" t="s">
        <v>2168</v>
      </c>
      <c r="G293" s="221" t="s">
        <v>1720</v>
      </c>
      <c r="H293" s="222">
        <v>17</v>
      </c>
      <c r="I293" s="223"/>
      <c r="J293" s="224">
        <f>ROUND(I293*H293,2)</f>
        <v>0</v>
      </c>
      <c r="K293" s="220" t="s">
        <v>1</v>
      </c>
      <c r="L293" s="44"/>
      <c r="M293" s="225" t="s">
        <v>1</v>
      </c>
      <c r="N293" s="226" t="s">
        <v>43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161</v>
      </c>
      <c r="AT293" s="229" t="s">
        <v>156</v>
      </c>
      <c r="AU293" s="229" t="s">
        <v>86</v>
      </c>
      <c r="AY293" s="17" t="s">
        <v>154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86</v>
      </c>
      <c r="BK293" s="230">
        <f>ROUND(I293*H293,2)</f>
        <v>0</v>
      </c>
      <c r="BL293" s="17" t="s">
        <v>161</v>
      </c>
      <c r="BM293" s="229" t="s">
        <v>2169</v>
      </c>
    </row>
    <row r="294" s="2" customFormat="1" ht="16.5" customHeight="1">
      <c r="A294" s="38"/>
      <c r="B294" s="39"/>
      <c r="C294" s="218" t="s">
        <v>1111</v>
      </c>
      <c r="D294" s="218" t="s">
        <v>156</v>
      </c>
      <c r="E294" s="219" t="s">
        <v>2170</v>
      </c>
      <c r="F294" s="220" t="s">
        <v>2171</v>
      </c>
      <c r="G294" s="221" t="s">
        <v>1720</v>
      </c>
      <c r="H294" s="222">
        <v>2</v>
      </c>
      <c r="I294" s="223"/>
      <c r="J294" s="224">
        <f>ROUND(I294*H294,2)</f>
        <v>0</v>
      </c>
      <c r="K294" s="220" t="s">
        <v>1</v>
      </c>
      <c r="L294" s="44"/>
      <c r="M294" s="225" t="s">
        <v>1</v>
      </c>
      <c r="N294" s="226" t="s">
        <v>43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161</v>
      </c>
      <c r="AT294" s="229" t="s">
        <v>156</v>
      </c>
      <c r="AU294" s="229" t="s">
        <v>86</v>
      </c>
      <c r="AY294" s="17" t="s">
        <v>154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86</v>
      </c>
      <c r="BK294" s="230">
        <f>ROUND(I294*H294,2)</f>
        <v>0</v>
      </c>
      <c r="BL294" s="17" t="s">
        <v>161</v>
      </c>
      <c r="BM294" s="229" t="s">
        <v>2172</v>
      </c>
    </row>
    <row r="295" s="2" customFormat="1" ht="16.5" customHeight="1">
      <c r="A295" s="38"/>
      <c r="B295" s="39"/>
      <c r="C295" s="218" t="s">
        <v>1115</v>
      </c>
      <c r="D295" s="218" t="s">
        <v>156</v>
      </c>
      <c r="E295" s="219" t="s">
        <v>2173</v>
      </c>
      <c r="F295" s="220" t="s">
        <v>2174</v>
      </c>
      <c r="G295" s="221" t="s">
        <v>1720</v>
      </c>
      <c r="H295" s="222">
        <v>2</v>
      </c>
      <c r="I295" s="223"/>
      <c r="J295" s="224">
        <f>ROUND(I295*H295,2)</f>
        <v>0</v>
      </c>
      <c r="K295" s="220" t="s">
        <v>1</v>
      </c>
      <c r="L295" s="44"/>
      <c r="M295" s="225" t="s">
        <v>1</v>
      </c>
      <c r="N295" s="226" t="s">
        <v>43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161</v>
      </c>
      <c r="AT295" s="229" t="s">
        <v>156</v>
      </c>
      <c r="AU295" s="229" t="s">
        <v>86</v>
      </c>
      <c r="AY295" s="17" t="s">
        <v>154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86</v>
      </c>
      <c r="BK295" s="230">
        <f>ROUND(I295*H295,2)</f>
        <v>0</v>
      </c>
      <c r="BL295" s="17" t="s">
        <v>161</v>
      </c>
      <c r="BM295" s="229" t="s">
        <v>2175</v>
      </c>
    </row>
    <row r="296" s="2" customFormat="1" ht="16.5" customHeight="1">
      <c r="A296" s="38"/>
      <c r="B296" s="39"/>
      <c r="C296" s="218" t="s">
        <v>1123</v>
      </c>
      <c r="D296" s="218" t="s">
        <v>156</v>
      </c>
      <c r="E296" s="219" t="s">
        <v>2176</v>
      </c>
      <c r="F296" s="220" t="s">
        <v>2177</v>
      </c>
      <c r="G296" s="221" t="s">
        <v>1720</v>
      </c>
      <c r="H296" s="222">
        <v>1</v>
      </c>
      <c r="I296" s="223"/>
      <c r="J296" s="224">
        <f>ROUND(I296*H296,2)</f>
        <v>0</v>
      </c>
      <c r="K296" s="220" t="s">
        <v>1</v>
      </c>
      <c r="L296" s="44"/>
      <c r="M296" s="225" t="s">
        <v>1</v>
      </c>
      <c r="N296" s="226" t="s">
        <v>43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161</v>
      </c>
      <c r="AT296" s="229" t="s">
        <v>156</v>
      </c>
      <c r="AU296" s="229" t="s">
        <v>86</v>
      </c>
      <c r="AY296" s="17" t="s">
        <v>154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86</v>
      </c>
      <c r="BK296" s="230">
        <f>ROUND(I296*H296,2)</f>
        <v>0</v>
      </c>
      <c r="BL296" s="17" t="s">
        <v>161</v>
      </c>
      <c r="BM296" s="229" t="s">
        <v>2178</v>
      </c>
    </row>
    <row r="297" s="2" customFormat="1" ht="16.5" customHeight="1">
      <c r="A297" s="38"/>
      <c r="B297" s="39"/>
      <c r="C297" s="218" t="s">
        <v>1129</v>
      </c>
      <c r="D297" s="218" t="s">
        <v>156</v>
      </c>
      <c r="E297" s="219" t="s">
        <v>2179</v>
      </c>
      <c r="F297" s="220" t="s">
        <v>2180</v>
      </c>
      <c r="G297" s="221" t="s">
        <v>1720</v>
      </c>
      <c r="H297" s="222">
        <v>6</v>
      </c>
      <c r="I297" s="223"/>
      <c r="J297" s="224">
        <f>ROUND(I297*H297,2)</f>
        <v>0</v>
      </c>
      <c r="K297" s="220" t="s">
        <v>1</v>
      </c>
      <c r="L297" s="44"/>
      <c r="M297" s="225" t="s">
        <v>1</v>
      </c>
      <c r="N297" s="226" t="s">
        <v>43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161</v>
      </c>
      <c r="AT297" s="229" t="s">
        <v>156</v>
      </c>
      <c r="AU297" s="229" t="s">
        <v>86</v>
      </c>
      <c r="AY297" s="17" t="s">
        <v>154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86</v>
      </c>
      <c r="BK297" s="230">
        <f>ROUND(I297*H297,2)</f>
        <v>0</v>
      </c>
      <c r="BL297" s="17" t="s">
        <v>161</v>
      </c>
      <c r="BM297" s="229" t="s">
        <v>2181</v>
      </c>
    </row>
    <row r="298" s="2" customFormat="1" ht="16.5" customHeight="1">
      <c r="A298" s="38"/>
      <c r="B298" s="39"/>
      <c r="C298" s="218" t="s">
        <v>1133</v>
      </c>
      <c r="D298" s="218" t="s">
        <v>156</v>
      </c>
      <c r="E298" s="219" t="s">
        <v>2182</v>
      </c>
      <c r="F298" s="220" t="s">
        <v>2183</v>
      </c>
      <c r="G298" s="221" t="s">
        <v>1720</v>
      </c>
      <c r="H298" s="222">
        <v>1</v>
      </c>
      <c r="I298" s="223"/>
      <c r="J298" s="224">
        <f>ROUND(I298*H298,2)</f>
        <v>0</v>
      </c>
      <c r="K298" s="220" t="s">
        <v>1</v>
      </c>
      <c r="L298" s="44"/>
      <c r="M298" s="225" t="s">
        <v>1</v>
      </c>
      <c r="N298" s="226" t="s">
        <v>43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161</v>
      </c>
      <c r="AT298" s="229" t="s">
        <v>156</v>
      </c>
      <c r="AU298" s="229" t="s">
        <v>86</v>
      </c>
      <c r="AY298" s="17" t="s">
        <v>154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86</v>
      </c>
      <c r="BK298" s="230">
        <f>ROUND(I298*H298,2)</f>
        <v>0</v>
      </c>
      <c r="BL298" s="17" t="s">
        <v>161</v>
      </c>
      <c r="BM298" s="229" t="s">
        <v>2184</v>
      </c>
    </row>
    <row r="299" s="2" customFormat="1" ht="16.5" customHeight="1">
      <c r="A299" s="38"/>
      <c r="B299" s="39"/>
      <c r="C299" s="218" t="s">
        <v>1139</v>
      </c>
      <c r="D299" s="218" t="s">
        <v>156</v>
      </c>
      <c r="E299" s="219" t="s">
        <v>2185</v>
      </c>
      <c r="F299" s="220" t="s">
        <v>2186</v>
      </c>
      <c r="G299" s="221" t="s">
        <v>1720</v>
      </c>
      <c r="H299" s="222">
        <v>1</v>
      </c>
      <c r="I299" s="223"/>
      <c r="J299" s="224">
        <f>ROUND(I299*H299,2)</f>
        <v>0</v>
      </c>
      <c r="K299" s="220" t="s">
        <v>1</v>
      </c>
      <c r="L299" s="44"/>
      <c r="M299" s="225" t="s">
        <v>1</v>
      </c>
      <c r="N299" s="226" t="s">
        <v>43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161</v>
      </c>
      <c r="AT299" s="229" t="s">
        <v>156</v>
      </c>
      <c r="AU299" s="229" t="s">
        <v>86</v>
      </c>
      <c r="AY299" s="17" t="s">
        <v>154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86</v>
      </c>
      <c r="BK299" s="230">
        <f>ROUND(I299*H299,2)</f>
        <v>0</v>
      </c>
      <c r="BL299" s="17" t="s">
        <v>161</v>
      </c>
      <c r="BM299" s="229" t="s">
        <v>2187</v>
      </c>
    </row>
    <row r="300" s="2" customFormat="1" ht="16.5" customHeight="1">
      <c r="A300" s="38"/>
      <c r="B300" s="39"/>
      <c r="C300" s="218" t="s">
        <v>1145</v>
      </c>
      <c r="D300" s="218" t="s">
        <v>156</v>
      </c>
      <c r="E300" s="219" t="s">
        <v>2188</v>
      </c>
      <c r="F300" s="220" t="s">
        <v>2189</v>
      </c>
      <c r="G300" s="221" t="s">
        <v>1720</v>
      </c>
      <c r="H300" s="222">
        <v>71</v>
      </c>
      <c r="I300" s="223"/>
      <c r="J300" s="224">
        <f>ROUND(I300*H300,2)</f>
        <v>0</v>
      </c>
      <c r="K300" s="220" t="s">
        <v>1</v>
      </c>
      <c r="L300" s="44"/>
      <c r="M300" s="225" t="s">
        <v>1</v>
      </c>
      <c r="N300" s="226" t="s">
        <v>43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161</v>
      </c>
      <c r="AT300" s="229" t="s">
        <v>156</v>
      </c>
      <c r="AU300" s="229" t="s">
        <v>86</v>
      </c>
      <c r="AY300" s="17" t="s">
        <v>154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86</v>
      </c>
      <c r="BK300" s="230">
        <f>ROUND(I300*H300,2)</f>
        <v>0</v>
      </c>
      <c r="BL300" s="17" t="s">
        <v>161</v>
      </c>
      <c r="BM300" s="229" t="s">
        <v>2190</v>
      </c>
    </row>
    <row r="301" s="2" customFormat="1" ht="16.5" customHeight="1">
      <c r="A301" s="38"/>
      <c r="B301" s="39"/>
      <c r="C301" s="218" t="s">
        <v>1149</v>
      </c>
      <c r="D301" s="218" t="s">
        <v>156</v>
      </c>
      <c r="E301" s="219" t="s">
        <v>2191</v>
      </c>
      <c r="F301" s="220" t="s">
        <v>2192</v>
      </c>
      <c r="G301" s="221" t="s">
        <v>1720</v>
      </c>
      <c r="H301" s="222">
        <v>96</v>
      </c>
      <c r="I301" s="223"/>
      <c r="J301" s="224">
        <f>ROUND(I301*H301,2)</f>
        <v>0</v>
      </c>
      <c r="K301" s="220" t="s">
        <v>1</v>
      </c>
      <c r="L301" s="44"/>
      <c r="M301" s="225" t="s">
        <v>1</v>
      </c>
      <c r="N301" s="226" t="s">
        <v>43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161</v>
      </c>
      <c r="AT301" s="229" t="s">
        <v>156</v>
      </c>
      <c r="AU301" s="229" t="s">
        <v>86</v>
      </c>
      <c r="AY301" s="17" t="s">
        <v>154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86</v>
      </c>
      <c r="BK301" s="230">
        <f>ROUND(I301*H301,2)</f>
        <v>0</v>
      </c>
      <c r="BL301" s="17" t="s">
        <v>161</v>
      </c>
      <c r="BM301" s="229" t="s">
        <v>2193</v>
      </c>
    </row>
    <row r="302" s="12" customFormat="1" ht="25.92" customHeight="1">
      <c r="A302" s="12"/>
      <c r="B302" s="202"/>
      <c r="C302" s="203"/>
      <c r="D302" s="204" t="s">
        <v>77</v>
      </c>
      <c r="E302" s="205" t="s">
        <v>2194</v>
      </c>
      <c r="F302" s="205" t="s">
        <v>1314</v>
      </c>
      <c r="G302" s="203"/>
      <c r="H302" s="203"/>
      <c r="I302" s="206"/>
      <c r="J302" s="207">
        <f>BK302</f>
        <v>0</v>
      </c>
      <c r="K302" s="203"/>
      <c r="L302" s="208"/>
      <c r="M302" s="209"/>
      <c r="N302" s="210"/>
      <c r="O302" s="210"/>
      <c r="P302" s="211">
        <f>SUM(P303:P310)</f>
        <v>0</v>
      </c>
      <c r="Q302" s="210"/>
      <c r="R302" s="211">
        <f>SUM(R303:R310)</f>
        <v>0</v>
      </c>
      <c r="S302" s="210"/>
      <c r="T302" s="212">
        <f>SUM(T303:T310)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161</v>
      </c>
      <c r="AT302" s="214" t="s">
        <v>77</v>
      </c>
      <c r="AU302" s="214" t="s">
        <v>78</v>
      </c>
      <c r="AY302" s="213" t="s">
        <v>154</v>
      </c>
      <c r="BK302" s="215">
        <f>SUM(BK303:BK310)</f>
        <v>0</v>
      </c>
    </row>
    <row r="303" s="2" customFormat="1" ht="16.5" customHeight="1">
      <c r="A303" s="38"/>
      <c r="B303" s="39"/>
      <c r="C303" s="218" t="s">
        <v>1154</v>
      </c>
      <c r="D303" s="218" t="s">
        <v>156</v>
      </c>
      <c r="E303" s="219" t="s">
        <v>2195</v>
      </c>
      <c r="F303" s="220" t="s">
        <v>2196</v>
      </c>
      <c r="G303" s="221" t="s">
        <v>505</v>
      </c>
      <c r="H303" s="222">
        <v>1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43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161</v>
      </c>
      <c r="AT303" s="229" t="s">
        <v>156</v>
      </c>
      <c r="AU303" s="229" t="s">
        <v>86</v>
      </c>
      <c r="AY303" s="17" t="s">
        <v>154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86</v>
      </c>
      <c r="BK303" s="230">
        <f>ROUND(I303*H303,2)</f>
        <v>0</v>
      </c>
      <c r="BL303" s="17" t="s">
        <v>161</v>
      </c>
      <c r="BM303" s="229" t="s">
        <v>2197</v>
      </c>
    </row>
    <row r="304" s="2" customFormat="1" ht="16.5" customHeight="1">
      <c r="A304" s="38"/>
      <c r="B304" s="39"/>
      <c r="C304" s="218" t="s">
        <v>1158</v>
      </c>
      <c r="D304" s="218" t="s">
        <v>156</v>
      </c>
      <c r="E304" s="219" t="s">
        <v>2198</v>
      </c>
      <c r="F304" s="220" t="s">
        <v>2199</v>
      </c>
      <c r="G304" s="221" t="s">
        <v>505</v>
      </c>
      <c r="H304" s="222">
        <v>1</v>
      </c>
      <c r="I304" s="223"/>
      <c r="J304" s="224">
        <f>ROUND(I304*H304,2)</f>
        <v>0</v>
      </c>
      <c r="K304" s="220" t="s">
        <v>1</v>
      </c>
      <c r="L304" s="44"/>
      <c r="M304" s="225" t="s">
        <v>1</v>
      </c>
      <c r="N304" s="226" t="s">
        <v>43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161</v>
      </c>
      <c r="AT304" s="229" t="s">
        <v>156</v>
      </c>
      <c r="AU304" s="229" t="s">
        <v>86</v>
      </c>
      <c r="AY304" s="17" t="s">
        <v>154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86</v>
      </c>
      <c r="BK304" s="230">
        <f>ROUND(I304*H304,2)</f>
        <v>0</v>
      </c>
      <c r="BL304" s="17" t="s">
        <v>161</v>
      </c>
      <c r="BM304" s="229" t="s">
        <v>2200</v>
      </c>
    </row>
    <row r="305" s="2" customFormat="1" ht="16.5" customHeight="1">
      <c r="A305" s="38"/>
      <c r="B305" s="39"/>
      <c r="C305" s="218" t="s">
        <v>1163</v>
      </c>
      <c r="D305" s="218" t="s">
        <v>156</v>
      </c>
      <c r="E305" s="219" t="s">
        <v>2201</v>
      </c>
      <c r="F305" s="220" t="s">
        <v>2202</v>
      </c>
      <c r="G305" s="221" t="s">
        <v>1571</v>
      </c>
      <c r="H305" s="222">
        <v>50</v>
      </c>
      <c r="I305" s="223"/>
      <c r="J305" s="224">
        <f>ROUND(I305*H305,2)</f>
        <v>0</v>
      </c>
      <c r="K305" s="220" t="s">
        <v>1</v>
      </c>
      <c r="L305" s="44"/>
      <c r="M305" s="225" t="s">
        <v>1</v>
      </c>
      <c r="N305" s="226" t="s">
        <v>43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161</v>
      </c>
      <c r="AT305" s="229" t="s">
        <v>156</v>
      </c>
      <c r="AU305" s="229" t="s">
        <v>86</v>
      </c>
      <c r="AY305" s="17" t="s">
        <v>154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86</v>
      </c>
      <c r="BK305" s="230">
        <f>ROUND(I305*H305,2)</f>
        <v>0</v>
      </c>
      <c r="BL305" s="17" t="s">
        <v>161</v>
      </c>
      <c r="BM305" s="229" t="s">
        <v>2203</v>
      </c>
    </row>
    <row r="306" s="2" customFormat="1" ht="16.5" customHeight="1">
      <c r="A306" s="38"/>
      <c r="B306" s="39"/>
      <c r="C306" s="218" t="s">
        <v>1168</v>
      </c>
      <c r="D306" s="218" t="s">
        <v>156</v>
      </c>
      <c r="E306" s="219" t="s">
        <v>2204</v>
      </c>
      <c r="F306" s="220" t="s">
        <v>2205</v>
      </c>
      <c r="G306" s="221" t="s">
        <v>505</v>
      </c>
      <c r="H306" s="222">
        <v>1</v>
      </c>
      <c r="I306" s="223"/>
      <c r="J306" s="224">
        <f>ROUND(I306*H306,2)</f>
        <v>0</v>
      </c>
      <c r="K306" s="220" t="s">
        <v>1</v>
      </c>
      <c r="L306" s="44"/>
      <c r="M306" s="225" t="s">
        <v>1</v>
      </c>
      <c r="N306" s="226" t="s">
        <v>43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161</v>
      </c>
      <c r="AT306" s="229" t="s">
        <v>156</v>
      </c>
      <c r="AU306" s="229" t="s">
        <v>86</v>
      </c>
      <c r="AY306" s="17" t="s">
        <v>154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86</v>
      </c>
      <c r="BK306" s="230">
        <f>ROUND(I306*H306,2)</f>
        <v>0</v>
      </c>
      <c r="BL306" s="17" t="s">
        <v>161</v>
      </c>
      <c r="BM306" s="229" t="s">
        <v>2206</v>
      </c>
    </row>
    <row r="307" s="2" customFormat="1" ht="16.5" customHeight="1">
      <c r="A307" s="38"/>
      <c r="B307" s="39"/>
      <c r="C307" s="218" t="s">
        <v>1174</v>
      </c>
      <c r="D307" s="218" t="s">
        <v>156</v>
      </c>
      <c r="E307" s="219" t="s">
        <v>2207</v>
      </c>
      <c r="F307" s="220" t="s">
        <v>2208</v>
      </c>
      <c r="G307" s="221" t="s">
        <v>505</v>
      </c>
      <c r="H307" s="222">
        <v>1</v>
      </c>
      <c r="I307" s="223"/>
      <c r="J307" s="224">
        <f>ROUND(I307*H307,2)</f>
        <v>0</v>
      </c>
      <c r="K307" s="220" t="s">
        <v>1</v>
      </c>
      <c r="L307" s="44"/>
      <c r="M307" s="225" t="s">
        <v>1</v>
      </c>
      <c r="N307" s="226" t="s">
        <v>43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161</v>
      </c>
      <c r="AT307" s="229" t="s">
        <v>156</v>
      </c>
      <c r="AU307" s="229" t="s">
        <v>86</v>
      </c>
      <c r="AY307" s="17" t="s">
        <v>154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86</v>
      </c>
      <c r="BK307" s="230">
        <f>ROUND(I307*H307,2)</f>
        <v>0</v>
      </c>
      <c r="BL307" s="17" t="s">
        <v>161</v>
      </c>
      <c r="BM307" s="229" t="s">
        <v>2209</v>
      </c>
    </row>
    <row r="308" s="2" customFormat="1" ht="16.5" customHeight="1">
      <c r="A308" s="38"/>
      <c r="B308" s="39"/>
      <c r="C308" s="218" t="s">
        <v>1178</v>
      </c>
      <c r="D308" s="218" t="s">
        <v>156</v>
      </c>
      <c r="E308" s="219" t="s">
        <v>2210</v>
      </c>
      <c r="F308" s="220" t="s">
        <v>2211</v>
      </c>
      <c r="G308" s="221" t="s">
        <v>505</v>
      </c>
      <c r="H308" s="222">
        <v>1</v>
      </c>
      <c r="I308" s="223"/>
      <c r="J308" s="224">
        <f>ROUND(I308*H308,2)</f>
        <v>0</v>
      </c>
      <c r="K308" s="220" t="s">
        <v>1</v>
      </c>
      <c r="L308" s="44"/>
      <c r="M308" s="225" t="s">
        <v>1</v>
      </c>
      <c r="N308" s="226" t="s">
        <v>43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161</v>
      </c>
      <c r="AT308" s="229" t="s">
        <v>156</v>
      </c>
      <c r="AU308" s="229" t="s">
        <v>86</v>
      </c>
      <c r="AY308" s="17" t="s">
        <v>154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86</v>
      </c>
      <c r="BK308" s="230">
        <f>ROUND(I308*H308,2)</f>
        <v>0</v>
      </c>
      <c r="BL308" s="17" t="s">
        <v>161</v>
      </c>
      <c r="BM308" s="229" t="s">
        <v>2212</v>
      </c>
    </row>
    <row r="309" s="2" customFormat="1" ht="16.5" customHeight="1">
      <c r="A309" s="38"/>
      <c r="B309" s="39"/>
      <c r="C309" s="218" t="s">
        <v>1182</v>
      </c>
      <c r="D309" s="218" t="s">
        <v>156</v>
      </c>
      <c r="E309" s="219" t="s">
        <v>2213</v>
      </c>
      <c r="F309" s="220" t="s">
        <v>2214</v>
      </c>
      <c r="G309" s="221" t="s">
        <v>505</v>
      </c>
      <c r="H309" s="222">
        <v>1</v>
      </c>
      <c r="I309" s="223"/>
      <c r="J309" s="224">
        <f>ROUND(I309*H309,2)</f>
        <v>0</v>
      </c>
      <c r="K309" s="220" t="s">
        <v>1</v>
      </c>
      <c r="L309" s="44"/>
      <c r="M309" s="225" t="s">
        <v>1</v>
      </c>
      <c r="N309" s="226" t="s">
        <v>43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161</v>
      </c>
      <c r="AT309" s="229" t="s">
        <v>156</v>
      </c>
      <c r="AU309" s="229" t="s">
        <v>86</v>
      </c>
      <c r="AY309" s="17" t="s">
        <v>154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86</v>
      </c>
      <c r="BK309" s="230">
        <f>ROUND(I309*H309,2)</f>
        <v>0</v>
      </c>
      <c r="BL309" s="17" t="s">
        <v>161</v>
      </c>
      <c r="BM309" s="229" t="s">
        <v>2215</v>
      </c>
    </row>
    <row r="310" s="2" customFormat="1" ht="16.5" customHeight="1">
      <c r="A310" s="38"/>
      <c r="B310" s="39"/>
      <c r="C310" s="218" t="s">
        <v>1186</v>
      </c>
      <c r="D310" s="218" t="s">
        <v>156</v>
      </c>
      <c r="E310" s="219" t="s">
        <v>2216</v>
      </c>
      <c r="F310" s="220" t="s">
        <v>2217</v>
      </c>
      <c r="G310" s="221" t="s">
        <v>505</v>
      </c>
      <c r="H310" s="222">
        <v>1</v>
      </c>
      <c r="I310" s="223"/>
      <c r="J310" s="224">
        <f>ROUND(I310*H310,2)</f>
        <v>0</v>
      </c>
      <c r="K310" s="220" t="s">
        <v>1</v>
      </c>
      <c r="L310" s="44"/>
      <c r="M310" s="278" t="s">
        <v>1</v>
      </c>
      <c r="N310" s="279" t="s">
        <v>43</v>
      </c>
      <c r="O310" s="280"/>
      <c r="P310" s="281">
        <f>O310*H310</f>
        <v>0</v>
      </c>
      <c r="Q310" s="281">
        <v>0</v>
      </c>
      <c r="R310" s="281">
        <f>Q310*H310</f>
        <v>0</v>
      </c>
      <c r="S310" s="281">
        <v>0</v>
      </c>
      <c r="T310" s="28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161</v>
      </c>
      <c r="AT310" s="229" t="s">
        <v>156</v>
      </c>
      <c r="AU310" s="229" t="s">
        <v>86</v>
      </c>
      <c r="AY310" s="17" t="s">
        <v>154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86</v>
      </c>
      <c r="BK310" s="230">
        <f>ROUND(I310*H310,2)</f>
        <v>0</v>
      </c>
      <c r="BL310" s="17" t="s">
        <v>161</v>
      </c>
      <c r="BM310" s="229" t="s">
        <v>2218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67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z8jeegalXue0vwF/So3k8UKS2AFmz2yiqLJRpBWhAQaUsB1nFgOevNf03S0e3KsPWFWvjOrESMSwUqrLX5nXZw==" hashValue="Y4OD15g19dGQ+3ypJ62pLHw71ENWPutTbmkI0+UiaO1TTwkWNru7Uc3J4zWCiraVPLoNdrOpQnjLuk0GhVPzLg==" algorithmName="SHA-512" password="8DD4"/>
  <autoFilter ref="C119:K31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2219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ROUND((SUM(BE124:BE171)),  2)</f>
        <v>0</v>
      </c>
      <c r="G33" s="38"/>
      <c r="H33" s="38"/>
      <c r="I33" s="155">
        <v>0.20999999999999999</v>
      </c>
      <c r="J33" s="154">
        <f>ROUND(((SUM(BE124:BE171))*I33),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ROUND((SUM(BF124:BF171)),  2)</f>
        <v>0</v>
      </c>
      <c r="G34" s="38"/>
      <c r="H34" s="38"/>
      <c r="I34" s="155">
        <v>0.12</v>
      </c>
      <c r="J34" s="154">
        <f>ROUND(((SUM(BF124:BF171))*I34),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ROUND((SUM(BG124:BG171)),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ROUND((SUM(BH124:BH171)),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ROUND((SUM(BI124:BI171)),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G - Přípojka splaškové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Ing. Pavel Švestka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120</v>
      </c>
      <c r="E99" s="188"/>
      <c r="F99" s="188"/>
      <c r="G99" s="188"/>
      <c r="H99" s="188"/>
      <c r="I99" s="188"/>
      <c r="J99" s="189">
        <f>J153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2220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1324</v>
      </c>
      <c r="E101" s="188"/>
      <c r="F101" s="188"/>
      <c r="G101" s="188"/>
      <c r="H101" s="188"/>
      <c r="I101" s="188"/>
      <c r="J101" s="189">
        <f>J159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1531</v>
      </c>
      <c r="E102" s="188"/>
      <c r="F102" s="188"/>
      <c r="G102" s="188"/>
      <c r="H102" s="188"/>
      <c r="I102" s="188"/>
      <c r="J102" s="189">
        <f>J163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124</v>
      </c>
      <c r="E103" s="188"/>
      <c r="F103" s="188"/>
      <c r="G103" s="188"/>
      <c r="H103" s="188"/>
      <c r="I103" s="188"/>
      <c r="J103" s="189">
        <f>J165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125</v>
      </c>
      <c r="E104" s="188"/>
      <c r="F104" s="188"/>
      <c r="G104" s="188"/>
      <c r="H104" s="188"/>
      <c r="I104" s="188"/>
      <c r="J104" s="189">
        <f>J170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Rekonstrukce kuchyně a jídelny v hlavním objektu Středního odborného učiliště opravárenského Králíky - REVIZE 2024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G - Přípojka splaškové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Králíky</v>
      </c>
      <c r="G118" s="40"/>
      <c r="H118" s="40"/>
      <c r="I118" s="32" t="s">
        <v>22</v>
      </c>
      <c r="J118" s="79" t="str">
        <f>IF(J12="","",J12)</f>
        <v>27. 3. 2024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Střední odborné učiliště opravárenské</v>
      </c>
      <c r="G120" s="40"/>
      <c r="H120" s="40"/>
      <c r="I120" s="32" t="s">
        <v>31</v>
      </c>
      <c r="J120" s="36" t="str">
        <f>E21</f>
        <v>Ing. Pavel Švestka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140</v>
      </c>
      <c r="D123" s="194" t="s">
        <v>63</v>
      </c>
      <c r="E123" s="194" t="s">
        <v>59</v>
      </c>
      <c r="F123" s="194" t="s">
        <v>60</v>
      </c>
      <c r="G123" s="194" t="s">
        <v>141</v>
      </c>
      <c r="H123" s="194" t="s">
        <v>142</v>
      </c>
      <c r="I123" s="194" t="s">
        <v>143</v>
      </c>
      <c r="J123" s="194" t="s">
        <v>114</v>
      </c>
      <c r="K123" s="195" t="s">
        <v>144</v>
      </c>
      <c r="L123" s="196"/>
      <c r="M123" s="100" t="s">
        <v>1</v>
      </c>
      <c r="N123" s="101" t="s">
        <v>42</v>
      </c>
      <c r="O123" s="101" t="s">
        <v>145</v>
      </c>
      <c r="P123" s="101" t="s">
        <v>146</v>
      </c>
      <c r="Q123" s="101" t="s">
        <v>147</v>
      </c>
      <c r="R123" s="101" t="s">
        <v>148</v>
      </c>
      <c r="S123" s="101" t="s">
        <v>149</v>
      </c>
      <c r="T123" s="102" t="s">
        <v>150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151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16.871198809999996</v>
      </c>
      <c r="S124" s="104"/>
      <c r="T124" s="200">
        <f>T125</f>
        <v>6.6000000000000005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116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152</v>
      </c>
      <c r="F125" s="205" t="s">
        <v>153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P126+P153+P156+P159+P163+P165+P170</f>
        <v>0</v>
      </c>
      <c r="Q125" s="210"/>
      <c r="R125" s="211">
        <f>R126+R153+R156+R159+R163+R165+R170</f>
        <v>16.871198809999996</v>
      </c>
      <c r="S125" s="210"/>
      <c r="T125" s="212">
        <f>T126+T153+T156+T159+T163+T165+T170</f>
        <v>6.6000000000000005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154</v>
      </c>
      <c r="BK125" s="215">
        <f>BK126+BK153+BK156+BK159+BK163+BK165+BK170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86</v>
      </c>
      <c r="F126" s="216" t="s">
        <v>155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SUM(P127:P152)</f>
        <v>0</v>
      </c>
      <c r="Q126" s="210"/>
      <c r="R126" s="211">
        <f>SUM(R127:R152)</f>
        <v>13.922310599999999</v>
      </c>
      <c r="S126" s="210"/>
      <c r="T126" s="212">
        <f>SUM(T127:T152)</f>
        <v>6.6000000000000005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154</v>
      </c>
      <c r="BK126" s="215">
        <f>SUM(BK127:BK152)</f>
        <v>0</v>
      </c>
    </row>
    <row r="127" s="2" customFormat="1" ht="24.15" customHeight="1">
      <c r="A127" s="38"/>
      <c r="B127" s="39"/>
      <c r="C127" s="218" t="s">
        <v>86</v>
      </c>
      <c r="D127" s="218" t="s">
        <v>156</v>
      </c>
      <c r="E127" s="219" t="s">
        <v>2221</v>
      </c>
      <c r="F127" s="220" t="s">
        <v>2222</v>
      </c>
      <c r="G127" s="221" t="s">
        <v>205</v>
      </c>
      <c r="H127" s="222">
        <v>10</v>
      </c>
      <c r="I127" s="223"/>
      <c r="J127" s="224">
        <f>ROUND(I127*H127,2)</f>
        <v>0</v>
      </c>
      <c r="K127" s="220" t="s">
        <v>160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0.44</v>
      </c>
      <c r="T127" s="228">
        <f>S127*H127</f>
        <v>4.4000000000000004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161</v>
      </c>
      <c r="AT127" s="229" t="s">
        <v>156</v>
      </c>
      <c r="AU127" s="229" t="s">
        <v>88</v>
      </c>
      <c r="AY127" s="17" t="s">
        <v>154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161</v>
      </c>
      <c r="BM127" s="229" t="s">
        <v>2223</v>
      </c>
    </row>
    <row r="128" s="2" customFormat="1" ht="21.75" customHeight="1">
      <c r="A128" s="38"/>
      <c r="B128" s="39"/>
      <c r="C128" s="218" t="s">
        <v>88</v>
      </c>
      <c r="D128" s="218" t="s">
        <v>156</v>
      </c>
      <c r="E128" s="219" t="s">
        <v>2224</v>
      </c>
      <c r="F128" s="220" t="s">
        <v>2225</v>
      </c>
      <c r="G128" s="221" t="s">
        <v>205</v>
      </c>
      <c r="H128" s="222">
        <v>10</v>
      </c>
      <c r="I128" s="223"/>
      <c r="J128" s="224">
        <f>ROUND(I128*H128,2)</f>
        <v>0</v>
      </c>
      <c r="K128" s="220" t="s">
        <v>160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0.22</v>
      </c>
      <c r="T128" s="228">
        <f>S128*H128</f>
        <v>2.2000000000000002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161</v>
      </c>
      <c r="AT128" s="229" t="s">
        <v>156</v>
      </c>
      <c r="AU128" s="229" t="s">
        <v>88</v>
      </c>
      <c r="AY128" s="17" t="s">
        <v>154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161</v>
      </c>
      <c r="BM128" s="229" t="s">
        <v>2226</v>
      </c>
    </row>
    <row r="129" s="2" customFormat="1" ht="33" customHeight="1">
      <c r="A129" s="38"/>
      <c r="B129" s="39"/>
      <c r="C129" s="218" t="s">
        <v>169</v>
      </c>
      <c r="D129" s="218" t="s">
        <v>156</v>
      </c>
      <c r="E129" s="219" t="s">
        <v>2227</v>
      </c>
      <c r="F129" s="220" t="s">
        <v>2228</v>
      </c>
      <c r="G129" s="221" t="s">
        <v>159</v>
      </c>
      <c r="H129" s="222">
        <v>10.800000000000001</v>
      </c>
      <c r="I129" s="223"/>
      <c r="J129" s="224">
        <f>ROUND(I129*H129,2)</f>
        <v>0</v>
      </c>
      <c r="K129" s="220" t="s">
        <v>160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161</v>
      </c>
      <c r="AT129" s="229" t="s">
        <v>156</v>
      </c>
      <c r="AU129" s="229" t="s">
        <v>88</v>
      </c>
      <c r="AY129" s="17" t="s">
        <v>154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161</v>
      </c>
      <c r="BM129" s="229" t="s">
        <v>2229</v>
      </c>
    </row>
    <row r="130" s="14" customFormat="1">
      <c r="A130" s="14"/>
      <c r="B130" s="242"/>
      <c r="C130" s="243"/>
      <c r="D130" s="233" t="s">
        <v>163</v>
      </c>
      <c r="E130" s="244" t="s">
        <v>1</v>
      </c>
      <c r="F130" s="245" t="s">
        <v>2230</v>
      </c>
      <c r="G130" s="243"/>
      <c r="H130" s="246">
        <v>10.800000000000001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163</v>
      </c>
      <c r="AU130" s="252" t="s">
        <v>88</v>
      </c>
      <c r="AV130" s="14" t="s">
        <v>88</v>
      </c>
      <c r="AW130" s="14" t="s">
        <v>34</v>
      </c>
      <c r="AX130" s="14" t="s">
        <v>86</v>
      </c>
      <c r="AY130" s="252" t="s">
        <v>154</v>
      </c>
    </row>
    <row r="131" s="2" customFormat="1" ht="24.15" customHeight="1">
      <c r="A131" s="38"/>
      <c r="B131" s="39"/>
      <c r="C131" s="218" t="s">
        <v>161</v>
      </c>
      <c r="D131" s="218" t="s">
        <v>156</v>
      </c>
      <c r="E131" s="219" t="s">
        <v>2231</v>
      </c>
      <c r="F131" s="220" t="s">
        <v>2232</v>
      </c>
      <c r="G131" s="221" t="s">
        <v>159</v>
      </c>
      <c r="H131" s="222">
        <v>6.75</v>
      </c>
      <c r="I131" s="223"/>
      <c r="J131" s="224">
        <f>ROUND(I131*H131,2)</f>
        <v>0</v>
      </c>
      <c r="K131" s="220" t="s">
        <v>160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161</v>
      </c>
      <c r="AT131" s="229" t="s">
        <v>156</v>
      </c>
      <c r="AU131" s="229" t="s">
        <v>88</v>
      </c>
      <c r="AY131" s="17" t="s">
        <v>154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161</v>
      </c>
      <c r="BM131" s="229" t="s">
        <v>2233</v>
      </c>
    </row>
    <row r="132" s="13" customFormat="1">
      <c r="A132" s="13"/>
      <c r="B132" s="231"/>
      <c r="C132" s="232"/>
      <c r="D132" s="233" t="s">
        <v>163</v>
      </c>
      <c r="E132" s="234" t="s">
        <v>1</v>
      </c>
      <c r="F132" s="235" t="s">
        <v>2234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163</v>
      </c>
      <c r="AU132" s="241" t="s">
        <v>88</v>
      </c>
      <c r="AV132" s="13" t="s">
        <v>86</v>
      </c>
      <c r="AW132" s="13" t="s">
        <v>34</v>
      </c>
      <c r="AX132" s="13" t="s">
        <v>78</v>
      </c>
      <c r="AY132" s="241" t="s">
        <v>154</v>
      </c>
    </row>
    <row r="133" s="14" customFormat="1">
      <c r="A133" s="14"/>
      <c r="B133" s="242"/>
      <c r="C133" s="243"/>
      <c r="D133" s="233" t="s">
        <v>163</v>
      </c>
      <c r="E133" s="244" t="s">
        <v>1</v>
      </c>
      <c r="F133" s="245" t="s">
        <v>2235</v>
      </c>
      <c r="G133" s="243"/>
      <c r="H133" s="246">
        <v>6.75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163</v>
      </c>
      <c r="AU133" s="252" t="s">
        <v>88</v>
      </c>
      <c r="AV133" s="14" t="s">
        <v>88</v>
      </c>
      <c r="AW133" s="14" t="s">
        <v>34</v>
      </c>
      <c r="AX133" s="14" t="s">
        <v>86</v>
      </c>
      <c r="AY133" s="252" t="s">
        <v>154</v>
      </c>
    </row>
    <row r="134" s="2" customFormat="1" ht="33" customHeight="1">
      <c r="A134" s="38"/>
      <c r="B134" s="39"/>
      <c r="C134" s="218" t="s">
        <v>177</v>
      </c>
      <c r="D134" s="218" t="s">
        <v>156</v>
      </c>
      <c r="E134" s="219" t="s">
        <v>1330</v>
      </c>
      <c r="F134" s="220" t="s">
        <v>1331</v>
      </c>
      <c r="G134" s="221" t="s">
        <v>159</v>
      </c>
      <c r="H134" s="222">
        <v>7.2000000000000002</v>
      </c>
      <c r="I134" s="223"/>
      <c r="J134" s="224">
        <f>ROUND(I134*H134,2)</f>
        <v>0</v>
      </c>
      <c r="K134" s="220" t="s">
        <v>160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161</v>
      </c>
      <c r="AT134" s="229" t="s">
        <v>156</v>
      </c>
      <c r="AU134" s="229" t="s">
        <v>88</v>
      </c>
      <c r="AY134" s="17" t="s">
        <v>154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161</v>
      </c>
      <c r="BM134" s="229" t="s">
        <v>2236</v>
      </c>
    </row>
    <row r="135" s="13" customFormat="1">
      <c r="A135" s="13"/>
      <c r="B135" s="231"/>
      <c r="C135" s="232"/>
      <c r="D135" s="233" t="s">
        <v>163</v>
      </c>
      <c r="E135" s="234" t="s">
        <v>1</v>
      </c>
      <c r="F135" s="235" t="s">
        <v>2237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163</v>
      </c>
      <c r="AU135" s="241" t="s">
        <v>88</v>
      </c>
      <c r="AV135" s="13" t="s">
        <v>86</v>
      </c>
      <c r="AW135" s="13" t="s">
        <v>34</v>
      </c>
      <c r="AX135" s="13" t="s">
        <v>78</v>
      </c>
      <c r="AY135" s="241" t="s">
        <v>154</v>
      </c>
    </row>
    <row r="136" s="14" customFormat="1">
      <c r="A136" s="14"/>
      <c r="B136" s="242"/>
      <c r="C136" s="243"/>
      <c r="D136" s="233" t="s">
        <v>163</v>
      </c>
      <c r="E136" s="244" t="s">
        <v>1</v>
      </c>
      <c r="F136" s="245" t="s">
        <v>2238</v>
      </c>
      <c r="G136" s="243"/>
      <c r="H136" s="246">
        <v>7.2000000000000002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163</v>
      </c>
      <c r="AU136" s="252" t="s">
        <v>88</v>
      </c>
      <c r="AV136" s="14" t="s">
        <v>88</v>
      </c>
      <c r="AW136" s="14" t="s">
        <v>34</v>
      </c>
      <c r="AX136" s="14" t="s">
        <v>86</v>
      </c>
      <c r="AY136" s="252" t="s">
        <v>154</v>
      </c>
    </row>
    <row r="137" s="2" customFormat="1" ht="21.75" customHeight="1">
      <c r="A137" s="38"/>
      <c r="B137" s="39"/>
      <c r="C137" s="218" t="s">
        <v>184</v>
      </c>
      <c r="D137" s="218" t="s">
        <v>156</v>
      </c>
      <c r="E137" s="219" t="s">
        <v>2239</v>
      </c>
      <c r="F137" s="220" t="s">
        <v>2240</v>
      </c>
      <c r="G137" s="221" t="s">
        <v>205</v>
      </c>
      <c r="H137" s="222">
        <v>60</v>
      </c>
      <c r="I137" s="223"/>
      <c r="J137" s="224">
        <f>ROUND(I137*H137,2)</f>
        <v>0</v>
      </c>
      <c r="K137" s="220" t="s">
        <v>160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0.00083850999999999999</v>
      </c>
      <c r="R137" s="227">
        <f>Q137*H137</f>
        <v>0.050310599999999997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161</v>
      </c>
      <c r="AT137" s="229" t="s">
        <v>156</v>
      </c>
      <c r="AU137" s="229" t="s">
        <v>88</v>
      </c>
      <c r="AY137" s="17" t="s">
        <v>154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161</v>
      </c>
      <c r="BM137" s="229" t="s">
        <v>2241</v>
      </c>
    </row>
    <row r="138" s="13" customFormat="1">
      <c r="A138" s="13"/>
      <c r="B138" s="231"/>
      <c r="C138" s="232"/>
      <c r="D138" s="233" t="s">
        <v>163</v>
      </c>
      <c r="E138" s="234" t="s">
        <v>1</v>
      </c>
      <c r="F138" s="235" t="s">
        <v>2242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163</v>
      </c>
      <c r="AU138" s="241" t="s">
        <v>88</v>
      </c>
      <c r="AV138" s="13" t="s">
        <v>86</v>
      </c>
      <c r="AW138" s="13" t="s">
        <v>34</v>
      </c>
      <c r="AX138" s="13" t="s">
        <v>78</v>
      </c>
      <c r="AY138" s="241" t="s">
        <v>154</v>
      </c>
    </row>
    <row r="139" s="14" customFormat="1">
      <c r="A139" s="14"/>
      <c r="B139" s="242"/>
      <c r="C139" s="243"/>
      <c r="D139" s="233" t="s">
        <v>163</v>
      </c>
      <c r="E139" s="244" t="s">
        <v>1</v>
      </c>
      <c r="F139" s="245" t="s">
        <v>2243</v>
      </c>
      <c r="G139" s="243"/>
      <c r="H139" s="246">
        <v>60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163</v>
      </c>
      <c r="AU139" s="252" t="s">
        <v>88</v>
      </c>
      <c r="AV139" s="14" t="s">
        <v>88</v>
      </c>
      <c r="AW139" s="14" t="s">
        <v>34</v>
      </c>
      <c r="AX139" s="14" t="s">
        <v>86</v>
      </c>
      <c r="AY139" s="252" t="s">
        <v>154</v>
      </c>
    </row>
    <row r="140" s="2" customFormat="1" ht="24.15" customHeight="1">
      <c r="A140" s="38"/>
      <c r="B140" s="39"/>
      <c r="C140" s="218" t="s">
        <v>189</v>
      </c>
      <c r="D140" s="218" t="s">
        <v>156</v>
      </c>
      <c r="E140" s="219" t="s">
        <v>2244</v>
      </c>
      <c r="F140" s="220" t="s">
        <v>2245</v>
      </c>
      <c r="G140" s="221" t="s">
        <v>205</v>
      </c>
      <c r="H140" s="222">
        <v>60</v>
      </c>
      <c r="I140" s="223"/>
      <c r="J140" s="224">
        <f>ROUND(I140*H140,2)</f>
        <v>0</v>
      </c>
      <c r="K140" s="220" t="s">
        <v>160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161</v>
      </c>
      <c r="AT140" s="229" t="s">
        <v>156</v>
      </c>
      <c r="AU140" s="229" t="s">
        <v>88</v>
      </c>
      <c r="AY140" s="17" t="s">
        <v>154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161</v>
      </c>
      <c r="BM140" s="229" t="s">
        <v>2246</v>
      </c>
    </row>
    <row r="141" s="2" customFormat="1" ht="37.8" customHeight="1">
      <c r="A141" s="38"/>
      <c r="B141" s="39"/>
      <c r="C141" s="218" t="s">
        <v>202</v>
      </c>
      <c r="D141" s="218" t="s">
        <v>156</v>
      </c>
      <c r="E141" s="219" t="s">
        <v>170</v>
      </c>
      <c r="F141" s="220" t="s">
        <v>171</v>
      </c>
      <c r="G141" s="221" t="s">
        <v>159</v>
      </c>
      <c r="H141" s="222">
        <v>8.1600000000000001</v>
      </c>
      <c r="I141" s="223"/>
      <c r="J141" s="224">
        <f>ROUND(I141*H141,2)</f>
        <v>0</v>
      </c>
      <c r="K141" s="220" t="s">
        <v>160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161</v>
      </c>
      <c r="AT141" s="229" t="s">
        <v>156</v>
      </c>
      <c r="AU141" s="229" t="s">
        <v>88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161</v>
      </c>
      <c r="BM141" s="229" t="s">
        <v>2247</v>
      </c>
    </row>
    <row r="142" s="2" customFormat="1" ht="37.8" customHeight="1">
      <c r="A142" s="38"/>
      <c r="B142" s="39"/>
      <c r="C142" s="218" t="s">
        <v>208</v>
      </c>
      <c r="D142" s="218" t="s">
        <v>156</v>
      </c>
      <c r="E142" s="219" t="s">
        <v>173</v>
      </c>
      <c r="F142" s="220" t="s">
        <v>174</v>
      </c>
      <c r="G142" s="221" t="s">
        <v>159</v>
      </c>
      <c r="H142" s="222">
        <v>148.80000000000001</v>
      </c>
      <c r="I142" s="223"/>
      <c r="J142" s="224">
        <f>ROUND(I142*H142,2)</f>
        <v>0</v>
      </c>
      <c r="K142" s="220" t="s">
        <v>160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161</v>
      </c>
      <c r="AT142" s="229" t="s">
        <v>156</v>
      </c>
      <c r="AU142" s="229" t="s">
        <v>88</v>
      </c>
      <c r="AY142" s="17" t="s">
        <v>154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161</v>
      </c>
      <c r="BM142" s="229" t="s">
        <v>2248</v>
      </c>
    </row>
    <row r="143" s="14" customFormat="1">
      <c r="A143" s="14"/>
      <c r="B143" s="242"/>
      <c r="C143" s="243"/>
      <c r="D143" s="233" t="s">
        <v>163</v>
      </c>
      <c r="E143" s="243"/>
      <c r="F143" s="245" t="s">
        <v>2249</v>
      </c>
      <c r="G143" s="243"/>
      <c r="H143" s="246">
        <v>148.80000000000001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163</v>
      </c>
      <c r="AU143" s="252" t="s">
        <v>88</v>
      </c>
      <c r="AV143" s="14" t="s">
        <v>88</v>
      </c>
      <c r="AW143" s="14" t="s">
        <v>4</v>
      </c>
      <c r="AX143" s="14" t="s">
        <v>86</v>
      </c>
      <c r="AY143" s="252" t="s">
        <v>154</v>
      </c>
    </row>
    <row r="144" s="2" customFormat="1" ht="24.15" customHeight="1">
      <c r="A144" s="38"/>
      <c r="B144" s="39"/>
      <c r="C144" s="218" t="s">
        <v>212</v>
      </c>
      <c r="D144" s="218" t="s">
        <v>156</v>
      </c>
      <c r="E144" s="219" t="s">
        <v>178</v>
      </c>
      <c r="F144" s="220" t="s">
        <v>1338</v>
      </c>
      <c r="G144" s="221" t="s">
        <v>180</v>
      </c>
      <c r="H144" s="222">
        <v>18.600000000000001</v>
      </c>
      <c r="I144" s="223"/>
      <c r="J144" s="224">
        <f>ROUND(I144*H144,2)</f>
        <v>0</v>
      </c>
      <c r="K144" s="220" t="s">
        <v>160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161</v>
      </c>
      <c r="AT144" s="229" t="s">
        <v>156</v>
      </c>
      <c r="AU144" s="229" t="s">
        <v>88</v>
      </c>
      <c r="AY144" s="17" t="s">
        <v>154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161</v>
      </c>
      <c r="BM144" s="229" t="s">
        <v>2250</v>
      </c>
    </row>
    <row r="145" s="14" customFormat="1">
      <c r="A145" s="14"/>
      <c r="B145" s="242"/>
      <c r="C145" s="243"/>
      <c r="D145" s="233" t="s">
        <v>163</v>
      </c>
      <c r="E145" s="243"/>
      <c r="F145" s="245" t="s">
        <v>2251</v>
      </c>
      <c r="G145" s="243"/>
      <c r="H145" s="246">
        <v>18.600000000000001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163</v>
      </c>
      <c r="AU145" s="252" t="s">
        <v>88</v>
      </c>
      <c r="AV145" s="14" t="s">
        <v>88</v>
      </c>
      <c r="AW145" s="14" t="s">
        <v>4</v>
      </c>
      <c r="AX145" s="14" t="s">
        <v>86</v>
      </c>
      <c r="AY145" s="252" t="s">
        <v>154</v>
      </c>
    </row>
    <row r="146" s="2" customFormat="1" ht="24.15" customHeight="1">
      <c r="A146" s="38"/>
      <c r="B146" s="39"/>
      <c r="C146" s="218" t="s">
        <v>218</v>
      </c>
      <c r="D146" s="218" t="s">
        <v>156</v>
      </c>
      <c r="E146" s="219" t="s">
        <v>2252</v>
      </c>
      <c r="F146" s="220" t="s">
        <v>2253</v>
      </c>
      <c r="G146" s="221" t="s">
        <v>159</v>
      </c>
      <c r="H146" s="222">
        <v>10.109999999999999</v>
      </c>
      <c r="I146" s="223"/>
      <c r="J146" s="224">
        <f>ROUND(I146*H146,2)</f>
        <v>0</v>
      </c>
      <c r="K146" s="220" t="s">
        <v>160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161</v>
      </c>
      <c r="AT146" s="229" t="s">
        <v>156</v>
      </c>
      <c r="AU146" s="229" t="s">
        <v>88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161</v>
      </c>
      <c r="BM146" s="229" t="s">
        <v>2254</v>
      </c>
    </row>
    <row r="147" s="14" customFormat="1">
      <c r="A147" s="14"/>
      <c r="B147" s="242"/>
      <c r="C147" s="243"/>
      <c r="D147" s="233" t="s">
        <v>163</v>
      </c>
      <c r="E147" s="244" t="s">
        <v>1</v>
      </c>
      <c r="F147" s="245" t="s">
        <v>2255</v>
      </c>
      <c r="G147" s="243"/>
      <c r="H147" s="246">
        <v>10.109999999999999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163</v>
      </c>
      <c r="AU147" s="252" t="s">
        <v>88</v>
      </c>
      <c r="AV147" s="14" t="s">
        <v>88</v>
      </c>
      <c r="AW147" s="14" t="s">
        <v>34</v>
      </c>
      <c r="AX147" s="14" t="s">
        <v>86</v>
      </c>
      <c r="AY147" s="252" t="s">
        <v>154</v>
      </c>
    </row>
    <row r="148" s="2" customFormat="1" ht="24.15" customHeight="1">
      <c r="A148" s="38"/>
      <c r="B148" s="39"/>
      <c r="C148" s="218" t="s">
        <v>8</v>
      </c>
      <c r="D148" s="218" t="s">
        <v>156</v>
      </c>
      <c r="E148" s="219" t="s">
        <v>1341</v>
      </c>
      <c r="F148" s="220" t="s">
        <v>1342</v>
      </c>
      <c r="G148" s="221" t="s">
        <v>159</v>
      </c>
      <c r="H148" s="222">
        <v>8.1600000000000001</v>
      </c>
      <c r="I148" s="223"/>
      <c r="J148" s="224">
        <f>ROUND(I148*H148,2)</f>
        <v>0</v>
      </c>
      <c r="K148" s="220" t="s">
        <v>160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156</v>
      </c>
      <c r="AU148" s="229" t="s">
        <v>88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161</v>
      </c>
      <c r="BM148" s="229" t="s">
        <v>2256</v>
      </c>
    </row>
    <row r="149" s="13" customFormat="1">
      <c r="A149" s="13"/>
      <c r="B149" s="231"/>
      <c r="C149" s="232"/>
      <c r="D149" s="233" t="s">
        <v>163</v>
      </c>
      <c r="E149" s="234" t="s">
        <v>1</v>
      </c>
      <c r="F149" s="235" t="s">
        <v>2257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163</v>
      </c>
      <c r="AU149" s="241" t="s">
        <v>88</v>
      </c>
      <c r="AV149" s="13" t="s">
        <v>86</v>
      </c>
      <c r="AW149" s="13" t="s">
        <v>34</v>
      </c>
      <c r="AX149" s="13" t="s">
        <v>78</v>
      </c>
      <c r="AY149" s="241" t="s">
        <v>154</v>
      </c>
    </row>
    <row r="150" s="14" customFormat="1">
      <c r="A150" s="14"/>
      <c r="B150" s="242"/>
      <c r="C150" s="243"/>
      <c r="D150" s="233" t="s">
        <v>163</v>
      </c>
      <c r="E150" s="244" t="s">
        <v>1</v>
      </c>
      <c r="F150" s="245" t="s">
        <v>2258</v>
      </c>
      <c r="G150" s="243"/>
      <c r="H150" s="246">
        <v>8.1600000000000001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163</v>
      </c>
      <c r="AU150" s="252" t="s">
        <v>88</v>
      </c>
      <c r="AV150" s="14" t="s">
        <v>88</v>
      </c>
      <c r="AW150" s="14" t="s">
        <v>34</v>
      </c>
      <c r="AX150" s="14" t="s">
        <v>86</v>
      </c>
      <c r="AY150" s="252" t="s">
        <v>154</v>
      </c>
    </row>
    <row r="151" s="2" customFormat="1" ht="16.5" customHeight="1">
      <c r="A151" s="38"/>
      <c r="B151" s="39"/>
      <c r="C151" s="264" t="s">
        <v>227</v>
      </c>
      <c r="D151" s="264" t="s">
        <v>258</v>
      </c>
      <c r="E151" s="265" t="s">
        <v>1344</v>
      </c>
      <c r="F151" s="266" t="s">
        <v>1345</v>
      </c>
      <c r="G151" s="267" t="s">
        <v>180</v>
      </c>
      <c r="H151" s="268">
        <v>13.872</v>
      </c>
      <c r="I151" s="269"/>
      <c r="J151" s="270">
        <f>ROUND(I151*H151,2)</f>
        <v>0</v>
      </c>
      <c r="K151" s="266" t="s">
        <v>160</v>
      </c>
      <c r="L151" s="271"/>
      <c r="M151" s="272" t="s">
        <v>1</v>
      </c>
      <c r="N151" s="273" t="s">
        <v>43</v>
      </c>
      <c r="O151" s="91"/>
      <c r="P151" s="227">
        <f>O151*H151</f>
        <v>0</v>
      </c>
      <c r="Q151" s="227">
        <v>1</v>
      </c>
      <c r="R151" s="227">
        <f>Q151*H151</f>
        <v>13.872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202</v>
      </c>
      <c r="AT151" s="229" t="s">
        <v>258</v>
      </c>
      <c r="AU151" s="229" t="s">
        <v>88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161</v>
      </c>
      <c r="BM151" s="229" t="s">
        <v>2259</v>
      </c>
    </row>
    <row r="152" s="14" customFormat="1">
      <c r="A152" s="14"/>
      <c r="B152" s="242"/>
      <c r="C152" s="243"/>
      <c r="D152" s="233" t="s">
        <v>163</v>
      </c>
      <c r="E152" s="243"/>
      <c r="F152" s="245" t="s">
        <v>2260</v>
      </c>
      <c r="G152" s="243"/>
      <c r="H152" s="246">
        <v>13.872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163</v>
      </c>
      <c r="AU152" s="252" t="s">
        <v>88</v>
      </c>
      <c r="AV152" s="14" t="s">
        <v>88</v>
      </c>
      <c r="AW152" s="14" t="s">
        <v>4</v>
      </c>
      <c r="AX152" s="14" t="s">
        <v>86</v>
      </c>
      <c r="AY152" s="252" t="s">
        <v>154</v>
      </c>
    </row>
    <row r="153" s="12" customFormat="1" ht="22.8" customHeight="1">
      <c r="A153" s="12"/>
      <c r="B153" s="202"/>
      <c r="C153" s="203"/>
      <c r="D153" s="204" t="s">
        <v>77</v>
      </c>
      <c r="E153" s="216" t="s">
        <v>169</v>
      </c>
      <c r="F153" s="216" t="s">
        <v>231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SUM(P154:P155)</f>
        <v>0</v>
      </c>
      <c r="Q153" s="210"/>
      <c r="R153" s="211">
        <f>SUM(R154:R155)</f>
        <v>2.8999999999999999</v>
      </c>
      <c r="S153" s="210"/>
      <c r="T153" s="212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86</v>
      </c>
      <c r="AT153" s="214" t="s">
        <v>77</v>
      </c>
      <c r="AU153" s="214" t="s">
        <v>86</v>
      </c>
      <c r="AY153" s="213" t="s">
        <v>154</v>
      </c>
      <c r="BK153" s="215">
        <f>SUM(BK154:BK155)</f>
        <v>0</v>
      </c>
    </row>
    <row r="154" s="2" customFormat="1" ht="24.15" customHeight="1">
      <c r="A154" s="38"/>
      <c r="B154" s="39"/>
      <c r="C154" s="218" t="s">
        <v>232</v>
      </c>
      <c r="D154" s="218" t="s">
        <v>156</v>
      </c>
      <c r="E154" s="219" t="s">
        <v>2261</v>
      </c>
      <c r="F154" s="220" t="s">
        <v>2262</v>
      </c>
      <c r="G154" s="221" t="s">
        <v>255</v>
      </c>
      <c r="H154" s="222">
        <v>1</v>
      </c>
      <c r="I154" s="223"/>
      <c r="J154" s="224">
        <f>ROUND(I154*H154,2)</f>
        <v>0</v>
      </c>
      <c r="K154" s="220" t="s">
        <v>160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161</v>
      </c>
      <c r="AT154" s="229" t="s">
        <v>156</v>
      </c>
      <c r="AU154" s="229" t="s">
        <v>88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161</v>
      </c>
      <c r="BM154" s="229" t="s">
        <v>2263</v>
      </c>
    </row>
    <row r="155" s="2" customFormat="1" ht="37.8" customHeight="1">
      <c r="A155" s="38"/>
      <c r="B155" s="39"/>
      <c r="C155" s="264" t="s">
        <v>239</v>
      </c>
      <c r="D155" s="264" t="s">
        <v>258</v>
      </c>
      <c r="E155" s="265" t="s">
        <v>2264</v>
      </c>
      <c r="F155" s="266" t="s">
        <v>2265</v>
      </c>
      <c r="G155" s="267" t="s">
        <v>255</v>
      </c>
      <c r="H155" s="268">
        <v>1</v>
      </c>
      <c r="I155" s="269"/>
      <c r="J155" s="270">
        <f>ROUND(I155*H155,2)</f>
        <v>0</v>
      </c>
      <c r="K155" s="266" t="s">
        <v>506</v>
      </c>
      <c r="L155" s="271"/>
      <c r="M155" s="272" t="s">
        <v>1</v>
      </c>
      <c r="N155" s="273" t="s">
        <v>43</v>
      </c>
      <c r="O155" s="91"/>
      <c r="P155" s="227">
        <f>O155*H155</f>
        <v>0</v>
      </c>
      <c r="Q155" s="227">
        <v>2.8999999999999999</v>
      </c>
      <c r="R155" s="227">
        <f>Q155*H155</f>
        <v>2.8999999999999999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202</v>
      </c>
      <c r="AT155" s="229" t="s">
        <v>258</v>
      </c>
      <c r="AU155" s="229" t="s">
        <v>88</v>
      </c>
      <c r="AY155" s="17" t="s">
        <v>154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161</v>
      </c>
      <c r="BM155" s="229" t="s">
        <v>2266</v>
      </c>
    </row>
    <row r="156" s="12" customFormat="1" ht="22.8" customHeight="1">
      <c r="A156" s="12"/>
      <c r="B156" s="202"/>
      <c r="C156" s="203"/>
      <c r="D156" s="204" t="s">
        <v>77</v>
      </c>
      <c r="E156" s="216" t="s">
        <v>177</v>
      </c>
      <c r="F156" s="216" t="s">
        <v>2267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SUM(P157:P158)</f>
        <v>0</v>
      </c>
      <c r="Q156" s="210"/>
      <c r="R156" s="211">
        <f>SUM(R157:R158)</f>
        <v>0</v>
      </c>
      <c r="S156" s="210"/>
      <c r="T156" s="212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86</v>
      </c>
      <c r="AT156" s="214" t="s">
        <v>77</v>
      </c>
      <c r="AU156" s="214" t="s">
        <v>86</v>
      </c>
      <c r="AY156" s="213" t="s">
        <v>154</v>
      </c>
      <c r="BK156" s="215">
        <f>SUM(BK157:BK158)</f>
        <v>0</v>
      </c>
    </row>
    <row r="157" s="2" customFormat="1" ht="24.15" customHeight="1">
      <c r="A157" s="38"/>
      <c r="B157" s="39"/>
      <c r="C157" s="218" t="s">
        <v>246</v>
      </c>
      <c r="D157" s="218" t="s">
        <v>156</v>
      </c>
      <c r="E157" s="219" t="s">
        <v>2268</v>
      </c>
      <c r="F157" s="220" t="s">
        <v>2269</v>
      </c>
      <c r="G157" s="221" t="s">
        <v>205</v>
      </c>
      <c r="H157" s="222">
        <v>10</v>
      </c>
      <c r="I157" s="223"/>
      <c r="J157" s="224">
        <f>ROUND(I157*H157,2)</f>
        <v>0</v>
      </c>
      <c r="K157" s="220" t="s">
        <v>160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161</v>
      </c>
      <c r="AT157" s="229" t="s">
        <v>156</v>
      </c>
      <c r="AU157" s="229" t="s">
        <v>88</v>
      </c>
      <c r="AY157" s="17" t="s">
        <v>154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161</v>
      </c>
      <c r="BM157" s="229" t="s">
        <v>2270</v>
      </c>
    </row>
    <row r="158" s="2" customFormat="1" ht="24.15" customHeight="1">
      <c r="A158" s="38"/>
      <c r="B158" s="39"/>
      <c r="C158" s="218" t="s">
        <v>252</v>
      </c>
      <c r="D158" s="218" t="s">
        <v>156</v>
      </c>
      <c r="E158" s="219" t="s">
        <v>2271</v>
      </c>
      <c r="F158" s="220" t="s">
        <v>2272</v>
      </c>
      <c r="G158" s="221" t="s">
        <v>205</v>
      </c>
      <c r="H158" s="222">
        <v>10</v>
      </c>
      <c r="I158" s="223"/>
      <c r="J158" s="224">
        <f>ROUND(I158*H158,2)</f>
        <v>0</v>
      </c>
      <c r="K158" s="220" t="s">
        <v>160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161</v>
      </c>
      <c r="AT158" s="229" t="s">
        <v>156</v>
      </c>
      <c r="AU158" s="229" t="s">
        <v>88</v>
      </c>
      <c r="AY158" s="17" t="s">
        <v>154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161</v>
      </c>
      <c r="BM158" s="229" t="s">
        <v>2273</v>
      </c>
    </row>
    <row r="159" s="12" customFormat="1" ht="22.8" customHeight="1">
      <c r="A159" s="12"/>
      <c r="B159" s="202"/>
      <c r="C159" s="203"/>
      <c r="D159" s="204" t="s">
        <v>77</v>
      </c>
      <c r="E159" s="216" t="s">
        <v>202</v>
      </c>
      <c r="F159" s="216" t="s">
        <v>1348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SUM(P160:P162)</f>
        <v>0</v>
      </c>
      <c r="Q159" s="210"/>
      <c r="R159" s="211">
        <f>SUM(R160:R162)</f>
        <v>0.048858600000000002</v>
      </c>
      <c r="S159" s="210"/>
      <c r="T159" s="212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86</v>
      </c>
      <c r="AT159" s="214" t="s">
        <v>77</v>
      </c>
      <c r="AU159" s="214" t="s">
        <v>86</v>
      </c>
      <c r="AY159" s="213" t="s">
        <v>154</v>
      </c>
      <c r="BK159" s="215">
        <f>SUM(BK160:BK162)</f>
        <v>0</v>
      </c>
    </row>
    <row r="160" s="2" customFormat="1" ht="24.15" customHeight="1">
      <c r="A160" s="38"/>
      <c r="B160" s="39"/>
      <c r="C160" s="218" t="s">
        <v>257</v>
      </c>
      <c r="D160" s="218" t="s">
        <v>156</v>
      </c>
      <c r="E160" s="219" t="s">
        <v>2274</v>
      </c>
      <c r="F160" s="220" t="s">
        <v>2275</v>
      </c>
      <c r="G160" s="221" t="s">
        <v>387</v>
      </c>
      <c r="H160" s="222">
        <v>18</v>
      </c>
      <c r="I160" s="223"/>
      <c r="J160" s="224">
        <f>ROUND(I160*H160,2)</f>
        <v>0</v>
      </c>
      <c r="K160" s="220" t="s">
        <v>1166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0.0026800000000000001</v>
      </c>
      <c r="R160" s="227">
        <f>Q160*H160</f>
        <v>0.048240000000000005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161</v>
      </c>
      <c r="AT160" s="229" t="s">
        <v>156</v>
      </c>
      <c r="AU160" s="229" t="s">
        <v>88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161</v>
      </c>
      <c r="BM160" s="229" t="s">
        <v>2276</v>
      </c>
    </row>
    <row r="161" s="2" customFormat="1" ht="21.75" customHeight="1">
      <c r="A161" s="38"/>
      <c r="B161" s="39"/>
      <c r="C161" s="218" t="s">
        <v>262</v>
      </c>
      <c r="D161" s="218" t="s">
        <v>156</v>
      </c>
      <c r="E161" s="219" t="s">
        <v>2277</v>
      </c>
      <c r="F161" s="220" t="s">
        <v>2278</v>
      </c>
      <c r="G161" s="221" t="s">
        <v>255</v>
      </c>
      <c r="H161" s="222">
        <v>1</v>
      </c>
      <c r="I161" s="223"/>
      <c r="J161" s="224">
        <f>ROUND(I161*H161,2)</f>
        <v>0</v>
      </c>
      <c r="K161" s="220" t="s">
        <v>160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0.00061859999999999997</v>
      </c>
      <c r="R161" s="227">
        <f>Q161*H161</f>
        <v>0.00061859999999999997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161</v>
      </c>
      <c r="AT161" s="229" t="s">
        <v>156</v>
      </c>
      <c r="AU161" s="229" t="s">
        <v>88</v>
      </c>
      <c r="AY161" s="17" t="s">
        <v>154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161</v>
      </c>
      <c r="BM161" s="229" t="s">
        <v>2279</v>
      </c>
    </row>
    <row r="162" s="2" customFormat="1" ht="24.15" customHeight="1">
      <c r="A162" s="38"/>
      <c r="B162" s="39"/>
      <c r="C162" s="218" t="s">
        <v>266</v>
      </c>
      <c r="D162" s="218" t="s">
        <v>156</v>
      </c>
      <c r="E162" s="219" t="s">
        <v>2280</v>
      </c>
      <c r="F162" s="220" t="s">
        <v>2281</v>
      </c>
      <c r="G162" s="221" t="s">
        <v>255</v>
      </c>
      <c r="H162" s="222">
        <v>1</v>
      </c>
      <c r="I162" s="223"/>
      <c r="J162" s="224">
        <f>ROUND(I162*H162,2)</f>
        <v>0</v>
      </c>
      <c r="K162" s="220" t="s">
        <v>506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161</v>
      </c>
      <c r="AT162" s="229" t="s">
        <v>156</v>
      </c>
      <c r="AU162" s="229" t="s">
        <v>88</v>
      </c>
      <c r="AY162" s="17" t="s">
        <v>154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161</v>
      </c>
      <c r="BM162" s="229" t="s">
        <v>2282</v>
      </c>
    </row>
    <row r="163" s="12" customFormat="1" ht="22.8" customHeight="1">
      <c r="A163" s="12"/>
      <c r="B163" s="202"/>
      <c r="C163" s="203"/>
      <c r="D163" s="204" t="s">
        <v>77</v>
      </c>
      <c r="E163" s="216" t="s">
        <v>208</v>
      </c>
      <c r="F163" s="216" t="s">
        <v>1543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P164</f>
        <v>0</v>
      </c>
      <c r="Q163" s="210"/>
      <c r="R163" s="211">
        <f>R164</f>
        <v>2.9609999999999999E-05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86</v>
      </c>
      <c r="AT163" s="214" t="s">
        <v>77</v>
      </c>
      <c r="AU163" s="214" t="s">
        <v>86</v>
      </c>
      <c r="AY163" s="213" t="s">
        <v>154</v>
      </c>
      <c r="BK163" s="215">
        <f>BK164</f>
        <v>0</v>
      </c>
    </row>
    <row r="164" s="2" customFormat="1" ht="21.75" customHeight="1">
      <c r="A164" s="38"/>
      <c r="B164" s="39"/>
      <c r="C164" s="218" t="s">
        <v>7</v>
      </c>
      <c r="D164" s="218" t="s">
        <v>156</v>
      </c>
      <c r="E164" s="219" t="s">
        <v>2283</v>
      </c>
      <c r="F164" s="220" t="s">
        <v>2284</v>
      </c>
      <c r="G164" s="221" t="s">
        <v>387</v>
      </c>
      <c r="H164" s="222">
        <v>18</v>
      </c>
      <c r="I164" s="223"/>
      <c r="J164" s="224">
        <f>ROUND(I164*H164,2)</f>
        <v>0</v>
      </c>
      <c r="K164" s="220" t="s">
        <v>160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1.6449999999999999E-06</v>
      </c>
      <c r="R164" s="227">
        <f>Q164*H164</f>
        <v>2.9609999999999999E-05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161</v>
      </c>
      <c r="AT164" s="229" t="s">
        <v>156</v>
      </c>
      <c r="AU164" s="229" t="s">
        <v>88</v>
      </c>
      <c r="AY164" s="17" t="s">
        <v>154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161</v>
      </c>
      <c r="BM164" s="229" t="s">
        <v>2285</v>
      </c>
    </row>
    <row r="165" s="12" customFormat="1" ht="22.8" customHeight="1">
      <c r="A165" s="12"/>
      <c r="B165" s="202"/>
      <c r="C165" s="203"/>
      <c r="D165" s="204" t="s">
        <v>77</v>
      </c>
      <c r="E165" s="216" t="s">
        <v>741</v>
      </c>
      <c r="F165" s="216" t="s">
        <v>742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SUM(P166:P169)</f>
        <v>0</v>
      </c>
      <c r="Q165" s="210"/>
      <c r="R165" s="211">
        <f>SUM(R166:R169)</f>
        <v>0</v>
      </c>
      <c r="S165" s="210"/>
      <c r="T165" s="212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86</v>
      </c>
      <c r="AT165" s="214" t="s">
        <v>77</v>
      </c>
      <c r="AU165" s="214" t="s">
        <v>86</v>
      </c>
      <c r="AY165" s="213" t="s">
        <v>154</v>
      </c>
      <c r="BK165" s="215">
        <f>SUM(BK166:BK169)</f>
        <v>0</v>
      </c>
    </row>
    <row r="166" s="2" customFormat="1" ht="24.15" customHeight="1">
      <c r="A166" s="38"/>
      <c r="B166" s="39"/>
      <c r="C166" s="218" t="s">
        <v>273</v>
      </c>
      <c r="D166" s="218" t="s">
        <v>156</v>
      </c>
      <c r="E166" s="219" t="s">
        <v>748</v>
      </c>
      <c r="F166" s="220" t="s">
        <v>2286</v>
      </c>
      <c r="G166" s="221" t="s">
        <v>180</v>
      </c>
      <c r="H166" s="222">
        <v>6.5999999999999996</v>
      </c>
      <c r="I166" s="223"/>
      <c r="J166" s="224">
        <f>ROUND(I166*H166,2)</f>
        <v>0</v>
      </c>
      <c r="K166" s="220" t="s">
        <v>160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161</v>
      </c>
      <c r="AT166" s="229" t="s">
        <v>156</v>
      </c>
      <c r="AU166" s="229" t="s">
        <v>88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161</v>
      </c>
      <c r="BM166" s="229" t="s">
        <v>2287</v>
      </c>
    </row>
    <row r="167" s="2" customFormat="1" ht="24.15" customHeight="1">
      <c r="A167" s="38"/>
      <c r="B167" s="39"/>
      <c r="C167" s="218" t="s">
        <v>277</v>
      </c>
      <c r="D167" s="218" t="s">
        <v>156</v>
      </c>
      <c r="E167" s="219" t="s">
        <v>752</v>
      </c>
      <c r="F167" s="220" t="s">
        <v>753</v>
      </c>
      <c r="G167" s="221" t="s">
        <v>180</v>
      </c>
      <c r="H167" s="222">
        <v>231</v>
      </c>
      <c r="I167" s="223"/>
      <c r="J167" s="224">
        <f>ROUND(I167*H167,2)</f>
        <v>0</v>
      </c>
      <c r="K167" s="220" t="s">
        <v>160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161</v>
      </c>
      <c r="AT167" s="229" t="s">
        <v>156</v>
      </c>
      <c r="AU167" s="229" t="s">
        <v>88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161</v>
      </c>
      <c r="BM167" s="229" t="s">
        <v>2288</v>
      </c>
    </row>
    <row r="168" s="14" customFormat="1">
      <c r="A168" s="14"/>
      <c r="B168" s="242"/>
      <c r="C168" s="243"/>
      <c r="D168" s="233" t="s">
        <v>163</v>
      </c>
      <c r="E168" s="243"/>
      <c r="F168" s="245" t="s">
        <v>2289</v>
      </c>
      <c r="G168" s="243"/>
      <c r="H168" s="246">
        <v>231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163</v>
      </c>
      <c r="AU168" s="252" t="s">
        <v>88</v>
      </c>
      <c r="AV168" s="14" t="s">
        <v>88</v>
      </c>
      <c r="AW168" s="14" t="s">
        <v>4</v>
      </c>
      <c r="AX168" s="14" t="s">
        <v>86</v>
      </c>
      <c r="AY168" s="252" t="s">
        <v>154</v>
      </c>
    </row>
    <row r="169" s="2" customFormat="1" ht="37.8" customHeight="1">
      <c r="A169" s="38"/>
      <c r="B169" s="39"/>
      <c r="C169" s="218" t="s">
        <v>281</v>
      </c>
      <c r="D169" s="218" t="s">
        <v>156</v>
      </c>
      <c r="E169" s="219" t="s">
        <v>2290</v>
      </c>
      <c r="F169" s="220" t="s">
        <v>2291</v>
      </c>
      <c r="G169" s="221" t="s">
        <v>180</v>
      </c>
      <c r="H169" s="222">
        <v>6.5999999999999996</v>
      </c>
      <c r="I169" s="223"/>
      <c r="J169" s="224">
        <f>ROUND(I169*H169,2)</f>
        <v>0</v>
      </c>
      <c r="K169" s="220" t="s">
        <v>160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161</v>
      </c>
      <c r="AT169" s="229" t="s">
        <v>156</v>
      </c>
      <c r="AU169" s="229" t="s">
        <v>88</v>
      </c>
      <c r="AY169" s="17" t="s">
        <v>154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161</v>
      </c>
      <c r="BM169" s="229" t="s">
        <v>2292</v>
      </c>
    </row>
    <row r="170" s="12" customFormat="1" ht="22.8" customHeight="1">
      <c r="A170" s="12"/>
      <c r="B170" s="202"/>
      <c r="C170" s="203"/>
      <c r="D170" s="204" t="s">
        <v>77</v>
      </c>
      <c r="E170" s="216" t="s">
        <v>770</v>
      </c>
      <c r="F170" s="216" t="s">
        <v>771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P171</f>
        <v>0</v>
      </c>
      <c r="Q170" s="210"/>
      <c r="R170" s="211">
        <f>R171</f>
        <v>0</v>
      </c>
      <c r="S170" s="210"/>
      <c r="T170" s="21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86</v>
      </c>
      <c r="AT170" s="214" t="s">
        <v>77</v>
      </c>
      <c r="AU170" s="214" t="s">
        <v>86</v>
      </c>
      <c r="AY170" s="213" t="s">
        <v>154</v>
      </c>
      <c r="BK170" s="215">
        <f>BK171</f>
        <v>0</v>
      </c>
    </row>
    <row r="171" s="2" customFormat="1" ht="24.15" customHeight="1">
      <c r="A171" s="38"/>
      <c r="B171" s="39"/>
      <c r="C171" s="218" t="s">
        <v>293</v>
      </c>
      <c r="D171" s="218" t="s">
        <v>156</v>
      </c>
      <c r="E171" s="219" t="s">
        <v>1374</v>
      </c>
      <c r="F171" s="220" t="s">
        <v>1375</v>
      </c>
      <c r="G171" s="221" t="s">
        <v>180</v>
      </c>
      <c r="H171" s="222">
        <v>16.870999999999999</v>
      </c>
      <c r="I171" s="223"/>
      <c r="J171" s="224">
        <f>ROUND(I171*H171,2)</f>
        <v>0</v>
      </c>
      <c r="K171" s="220" t="s">
        <v>160</v>
      </c>
      <c r="L171" s="44"/>
      <c r="M171" s="278" t="s">
        <v>1</v>
      </c>
      <c r="N171" s="279" t="s">
        <v>43</v>
      </c>
      <c r="O171" s="280"/>
      <c r="P171" s="281">
        <f>O171*H171</f>
        <v>0</v>
      </c>
      <c r="Q171" s="281">
        <v>0</v>
      </c>
      <c r="R171" s="281">
        <f>Q171*H171</f>
        <v>0</v>
      </c>
      <c r="S171" s="281">
        <v>0</v>
      </c>
      <c r="T171" s="2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161</v>
      </c>
      <c r="AT171" s="229" t="s">
        <v>156</v>
      </c>
      <c r="AU171" s="229" t="s">
        <v>88</v>
      </c>
      <c r="AY171" s="17" t="s">
        <v>154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161</v>
      </c>
      <c r="BM171" s="229" t="s">
        <v>2293</v>
      </c>
    </row>
    <row r="172" s="2" customFormat="1" ht="6.96" customHeight="1">
      <c r="A172" s="38"/>
      <c r="B172" s="66"/>
      <c r="C172" s="67"/>
      <c r="D172" s="67"/>
      <c r="E172" s="67"/>
      <c r="F172" s="67"/>
      <c r="G172" s="67"/>
      <c r="H172" s="67"/>
      <c r="I172" s="67"/>
      <c r="J172" s="67"/>
      <c r="K172" s="67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GSk65y4GcbSTSoag+HJUx6f/LpV22H7p1JnX3bJMw/uwi3honB9rZ9M2LNIZRUUf732FyjAbf9Rme+SXfwU61A==" hashValue="vCsyYzGTs1lbKbaJBLi0zQKnf5JUMdVjMKw3m11F0G4JAocLJIDHcpFEmBbgfeyrDFvYcWHnTHyHKwCmUo2hOg==" algorithmName="SHA-512" password="8DD4"/>
  <autoFilter ref="C123:K17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hidden="1" s="1" customFormat="1" ht="24.96" customHeight="1">
      <c r="B4" s="20"/>
      <c r="D4" s="138" t="s">
        <v>109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Rekonstrukce kuchyně a jídelny v hlavním objektu Středního odborného učiliště opravárenského Králíky - REVIZE 2024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2294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ROUND((SUM(BE121:BE153)),  2)</f>
        <v>0</v>
      </c>
      <c r="G33" s="38"/>
      <c r="H33" s="38"/>
      <c r="I33" s="155">
        <v>0.20999999999999999</v>
      </c>
      <c r="J33" s="154">
        <f>ROUND(((SUM(BE121:BE153))*I33),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44</v>
      </c>
      <c r="F34" s="154">
        <f>ROUND((SUM(BF121:BF153)),  2)</f>
        <v>0</v>
      </c>
      <c r="G34" s="38"/>
      <c r="H34" s="38"/>
      <c r="I34" s="155">
        <v>0.12</v>
      </c>
      <c r="J34" s="154">
        <f>ROUND(((SUM(BF121:BF153))*I34),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Rekonstrukce kuchyně a jídelny v hlavním objektu Středního odborného učiliště opravárenského Králíky - REVIZE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Králíky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odborné učiliště opravárenské</v>
      </c>
      <c r="G91" s="40"/>
      <c r="H91" s="40"/>
      <c r="I91" s="32" t="s">
        <v>31</v>
      </c>
      <c r="J91" s="36" t="str">
        <f>E21</f>
        <v>Ing. Pavel Švestka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2294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2295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2296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2297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2298</v>
      </c>
      <c r="E101" s="188"/>
      <c r="F101" s="188"/>
      <c r="G101" s="188"/>
      <c r="H101" s="188"/>
      <c r="I101" s="188"/>
      <c r="J101" s="189">
        <f>J145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Rekonstrukce kuchyně a jídelny v hlavním objektu Středního odborného učiliště opravárenského Králíky - REVIZE 2024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Králíky</v>
      </c>
      <c r="G115" s="40"/>
      <c r="H115" s="40"/>
      <c r="I115" s="32" t="s">
        <v>22</v>
      </c>
      <c r="J115" s="79" t="str">
        <f>IF(J12="","",J12)</f>
        <v>27. 3. 2024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Střední odborné učiliště opravárenské</v>
      </c>
      <c r="G117" s="40"/>
      <c r="H117" s="40"/>
      <c r="I117" s="32" t="s">
        <v>31</v>
      </c>
      <c r="J117" s="36" t="str">
        <f>E21</f>
        <v>Ing. Pavel Švestka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140</v>
      </c>
      <c r="D120" s="194" t="s">
        <v>63</v>
      </c>
      <c r="E120" s="194" t="s">
        <v>59</v>
      </c>
      <c r="F120" s="194" t="s">
        <v>60</v>
      </c>
      <c r="G120" s="194" t="s">
        <v>141</v>
      </c>
      <c r="H120" s="194" t="s">
        <v>142</v>
      </c>
      <c r="I120" s="194" t="s">
        <v>143</v>
      </c>
      <c r="J120" s="194" t="s">
        <v>114</v>
      </c>
      <c r="K120" s="195" t="s">
        <v>144</v>
      </c>
      <c r="L120" s="196"/>
      <c r="M120" s="100" t="s">
        <v>1</v>
      </c>
      <c r="N120" s="101" t="s">
        <v>42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116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106</v>
      </c>
      <c r="F122" s="205" t="s">
        <v>107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P123+P130+P138+P145</f>
        <v>0</v>
      </c>
      <c r="Q122" s="210"/>
      <c r="R122" s="211">
        <f>R123+R130+R138+R145</f>
        <v>0</v>
      </c>
      <c r="S122" s="210"/>
      <c r="T122" s="212">
        <f>T123+T130+T138+T145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177</v>
      </c>
      <c r="AT122" s="214" t="s">
        <v>77</v>
      </c>
      <c r="AU122" s="214" t="s">
        <v>78</v>
      </c>
      <c r="AY122" s="213" t="s">
        <v>154</v>
      </c>
      <c r="BK122" s="215">
        <f>BK123+BK130+BK138+BK145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2299</v>
      </c>
      <c r="F123" s="216" t="s">
        <v>2300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SUM(P124:P129)</f>
        <v>0</v>
      </c>
      <c r="Q123" s="210"/>
      <c r="R123" s="211">
        <f>SUM(R124:R129)</f>
        <v>0</v>
      </c>
      <c r="S123" s="210"/>
      <c r="T123" s="212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177</v>
      </c>
      <c r="AT123" s="214" t="s">
        <v>77</v>
      </c>
      <c r="AU123" s="214" t="s">
        <v>86</v>
      </c>
      <c r="AY123" s="213" t="s">
        <v>154</v>
      </c>
      <c r="BK123" s="215">
        <f>SUM(BK124:BK129)</f>
        <v>0</v>
      </c>
    </row>
    <row r="124" s="2" customFormat="1" ht="24.15" customHeight="1">
      <c r="A124" s="38"/>
      <c r="B124" s="39"/>
      <c r="C124" s="218" t="s">
        <v>86</v>
      </c>
      <c r="D124" s="218" t="s">
        <v>156</v>
      </c>
      <c r="E124" s="219" t="s">
        <v>2301</v>
      </c>
      <c r="F124" s="220" t="s">
        <v>2302</v>
      </c>
      <c r="G124" s="221" t="s">
        <v>2303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161</v>
      </c>
      <c r="AT124" s="229" t="s">
        <v>156</v>
      </c>
      <c r="AU124" s="229" t="s">
        <v>88</v>
      </c>
      <c r="AY124" s="17" t="s">
        <v>154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161</v>
      </c>
      <c r="BM124" s="229" t="s">
        <v>2304</v>
      </c>
    </row>
    <row r="125" s="2" customFormat="1">
      <c r="A125" s="38"/>
      <c r="B125" s="39"/>
      <c r="C125" s="40"/>
      <c r="D125" s="233" t="s">
        <v>755</v>
      </c>
      <c r="E125" s="40"/>
      <c r="F125" s="274" t="s">
        <v>2305</v>
      </c>
      <c r="G125" s="40"/>
      <c r="H125" s="40"/>
      <c r="I125" s="275"/>
      <c r="J125" s="40"/>
      <c r="K125" s="40"/>
      <c r="L125" s="44"/>
      <c r="M125" s="276"/>
      <c r="N125" s="27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755</v>
      </c>
      <c r="AU125" s="17" t="s">
        <v>88</v>
      </c>
    </row>
    <row r="126" s="2" customFormat="1" ht="16.5" customHeight="1">
      <c r="A126" s="38"/>
      <c r="B126" s="39"/>
      <c r="C126" s="218" t="s">
        <v>88</v>
      </c>
      <c r="D126" s="218" t="s">
        <v>156</v>
      </c>
      <c r="E126" s="219" t="s">
        <v>2306</v>
      </c>
      <c r="F126" s="220" t="s">
        <v>2307</v>
      </c>
      <c r="G126" s="221" t="s">
        <v>2303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161</v>
      </c>
      <c r="AT126" s="229" t="s">
        <v>156</v>
      </c>
      <c r="AU126" s="229" t="s">
        <v>88</v>
      </c>
      <c r="AY126" s="17" t="s">
        <v>154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161</v>
      </c>
      <c r="BM126" s="229" t="s">
        <v>2308</v>
      </c>
    </row>
    <row r="127" s="2" customFormat="1">
      <c r="A127" s="38"/>
      <c r="B127" s="39"/>
      <c r="C127" s="40"/>
      <c r="D127" s="233" t="s">
        <v>755</v>
      </c>
      <c r="E127" s="40"/>
      <c r="F127" s="274" t="s">
        <v>2309</v>
      </c>
      <c r="G127" s="40"/>
      <c r="H127" s="40"/>
      <c r="I127" s="275"/>
      <c r="J127" s="40"/>
      <c r="K127" s="40"/>
      <c r="L127" s="44"/>
      <c r="M127" s="276"/>
      <c r="N127" s="27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755</v>
      </c>
      <c r="AU127" s="17" t="s">
        <v>88</v>
      </c>
    </row>
    <row r="128" s="2" customFormat="1" ht="16.5" customHeight="1">
      <c r="A128" s="38"/>
      <c r="B128" s="39"/>
      <c r="C128" s="218" t="s">
        <v>169</v>
      </c>
      <c r="D128" s="218" t="s">
        <v>156</v>
      </c>
      <c r="E128" s="219" t="s">
        <v>2310</v>
      </c>
      <c r="F128" s="220" t="s">
        <v>2311</v>
      </c>
      <c r="G128" s="221" t="s">
        <v>2303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161</v>
      </c>
      <c r="AT128" s="229" t="s">
        <v>156</v>
      </c>
      <c r="AU128" s="229" t="s">
        <v>88</v>
      </c>
      <c r="AY128" s="17" t="s">
        <v>154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161</v>
      </c>
      <c r="BM128" s="229" t="s">
        <v>2312</v>
      </c>
    </row>
    <row r="129" s="2" customFormat="1">
      <c r="A129" s="38"/>
      <c r="B129" s="39"/>
      <c r="C129" s="40"/>
      <c r="D129" s="233" t="s">
        <v>755</v>
      </c>
      <c r="E129" s="40"/>
      <c r="F129" s="274" t="s">
        <v>2313</v>
      </c>
      <c r="G129" s="40"/>
      <c r="H129" s="40"/>
      <c r="I129" s="275"/>
      <c r="J129" s="40"/>
      <c r="K129" s="40"/>
      <c r="L129" s="44"/>
      <c r="M129" s="276"/>
      <c r="N129" s="27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755</v>
      </c>
      <c r="AU129" s="17" t="s">
        <v>88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2314</v>
      </c>
      <c r="F130" s="216" t="s">
        <v>2315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SUM(P131:P137)</f>
        <v>0</v>
      </c>
      <c r="Q130" s="210"/>
      <c r="R130" s="211">
        <f>SUM(R131:R137)</f>
        <v>0</v>
      </c>
      <c r="S130" s="210"/>
      <c r="T130" s="21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177</v>
      </c>
      <c r="AT130" s="214" t="s">
        <v>77</v>
      </c>
      <c r="AU130" s="214" t="s">
        <v>86</v>
      </c>
      <c r="AY130" s="213" t="s">
        <v>154</v>
      </c>
      <c r="BK130" s="215">
        <f>SUM(BK131:BK137)</f>
        <v>0</v>
      </c>
    </row>
    <row r="131" s="2" customFormat="1" ht="16.5" customHeight="1">
      <c r="A131" s="38"/>
      <c r="B131" s="39"/>
      <c r="C131" s="218" t="s">
        <v>161</v>
      </c>
      <c r="D131" s="218" t="s">
        <v>156</v>
      </c>
      <c r="E131" s="219" t="s">
        <v>2316</v>
      </c>
      <c r="F131" s="220" t="s">
        <v>2317</v>
      </c>
      <c r="G131" s="221" t="s">
        <v>2303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161</v>
      </c>
      <c r="AT131" s="229" t="s">
        <v>156</v>
      </c>
      <c r="AU131" s="229" t="s">
        <v>88</v>
      </c>
      <c r="AY131" s="17" t="s">
        <v>154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161</v>
      </c>
      <c r="BM131" s="229" t="s">
        <v>2318</v>
      </c>
    </row>
    <row r="132" s="2" customFormat="1" ht="16.5" customHeight="1">
      <c r="A132" s="38"/>
      <c r="B132" s="39"/>
      <c r="C132" s="218" t="s">
        <v>177</v>
      </c>
      <c r="D132" s="218" t="s">
        <v>156</v>
      </c>
      <c r="E132" s="219" t="s">
        <v>2319</v>
      </c>
      <c r="F132" s="220" t="s">
        <v>2320</v>
      </c>
      <c r="G132" s="221" t="s">
        <v>2303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161</v>
      </c>
      <c r="AT132" s="229" t="s">
        <v>156</v>
      </c>
      <c r="AU132" s="229" t="s">
        <v>88</v>
      </c>
      <c r="AY132" s="17" t="s">
        <v>154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161</v>
      </c>
      <c r="BM132" s="229" t="s">
        <v>2321</v>
      </c>
    </row>
    <row r="133" s="2" customFormat="1">
      <c r="A133" s="38"/>
      <c r="B133" s="39"/>
      <c r="C133" s="40"/>
      <c r="D133" s="233" t="s">
        <v>755</v>
      </c>
      <c r="E133" s="40"/>
      <c r="F133" s="274" t="s">
        <v>2322</v>
      </c>
      <c r="G133" s="40"/>
      <c r="H133" s="40"/>
      <c r="I133" s="275"/>
      <c r="J133" s="40"/>
      <c r="K133" s="40"/>
      <c r="L133" s="44"/>
      <c r="M133" s="276"/>
      <c r="N133" s="27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755</v>
      </c>
      <c r="AU133" s="17" t="s">
        <v>88</v>
      </c>
    </row>
    <row r="134" s="2" customFormat="1" ht="16.5" customHeight="1">
      <c r="A134" s="38"/>
      <c r="B134" s="39"/>
      <c r="C134" s="218" t="s">
        <v>184</v>
      </c>
      <c r="D134" s="218" t="s">
        <v>156</v>
      </c>
      <c r="E134" s="219" t="s">
        <v>2323</v>
      </c>
      <c r="F134" s="220" t="s">
        <v>2324</v>
      </c>
      <c r="G134" s="221" t="s">
        <v>2303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161</v>
      </c>
      <c r="AT134" s="229" t="s">
        <v>156</v>
      </c>
      <c r="AU134" s="229" t="s">
        <v>88</v>
      </c>
      <c r="AY134" s="17" t="s">
        <v>154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161</v>
      </c>
      <c r="BM134" s="229" t="s">
        <v>2325</v>
      </c>
    </row>
    <row r="135" s="2" customFormat="1" ht="16.5" customHeight="1">
      <c r="A135" s="38"/>
      <c r="B135" s="39"/>
      <c r="C135" s="218" t="s">
        <v>189</v>
      </c>
      <c r="D135" s="218" t="s">
        <v>156</v>
      </c>
      <c r="E135" s="219" t="s">
        <v>2326</v>
      </c>
      <c r="F135" s="220" t="s">
        <v>2327</v>
      </c>
      <c r="G135" s="221" t="s">
        <v>2303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161</v>
      </c>
      <c r="AT135" s="229" t="s">
        <v>156</v>
      </c>
      <c r="AU135" s="229" t="s">
        <v>88</v>
      </c>
      <c r="AY135" s="17" t="s">
        <v>154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161</v>
      </c>
      <c r="BM135" s="229" t="s">
        <v>2328</v>
      </c>
    </row>
    <row r="136" s="2" customFormat="1" ht="16.5" customHeight="1">
      <c r="A136" s="38"/>
      <c r="B136" s="39"/>
      <c r="C136" s="218" t="s">
        <v>202</v>
      </c>
      <c r="D136" s="218" t="s">
        <v>156</v>
      </c>
      <c r="E136" s="219" t="s">
        <v>2329</v>
      </c>
      <c r="F136" s="220" t="s">
        <v>2330</v>
      </c>
      <c r="G136" s="221" t="s">
        <v>2303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161</v>
      </c>
      <c r="AT136" s="229" t="s">
        <v>156</v>
      </c>
      <c r="AU136" s="229" t="s">
        <v>88</v>
      </c>
      <c r="AY136" s="17" t="s">
        <v>154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161</v>
      </c>
      <c r="BM136" s="229" t="s">
        <v>2331</v>
      </c>
    </row>
    <row r="137" s="2" customFormat="1">
      <c r="A137" s="38"/>
      <c r="B137" s="39"/>
      <c r="C137" s="40"/>
      <c r="D137" s="233" t="s">
        <v>755</v>
      </c>
      <c r="E137" s="40"/>
      <c r="F137" s="274" t="s">
        <v>2332</v>
      </c>
      <c r="G137" s="40"/>
      <c r="H137" s="40"/>
      <c r="I137" s="275"/>
      <c r="J137" s="40"/>
      <c r="K137" s="40"/>
      <c r="L137" s="44"/>
      <c r="M137" s="276"/>
      <c r="N137" s="27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755</v>
      </c>
      <c r="AU137" s="17" t="s">
        <v>88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2333</v>
      </c>
      <c r="F138" s="216" t="s">
        <v>2334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0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177</v>
      </c>
      <c r="AT138" s="214" t="s">
        <v>77</v>
      </c>
      <c r="AU138" s="214" t="s">
        <v>86</v>
      </c>
      <c r="AY138" s="213" t="s">
        <v>154</v>
      </c>
      <c r="BK138" s="215">
        <f>SUM(BK139:BK144)</f>
        <v>0</v>
      </c>
    </row>
    <row r="139" s="2" customFormat="1" ht="16.5" customHeight="1">
      <c r="A139" s="38"/>
      <c r="B139" s="39"/>
      <c r="C139" s="218" t="s">
        <v>208</v>
      </c>
      <c r="D139" s="218" t="s">
        <v>156</v>
      </c>
      <c r="E139" s="219" t="s">
        <v>2335</v>
      </c>
      <c r="F139" s="220" t="s">
        <v>2336</v>
      </c>
      <c r="G139" s="221" t="s">
        <v>2303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161</v>
      </c>
      <c r="AT139" s="229" t="s">
        <v>156</v>
      </c>
      <c r="AU139" s="229" t="s">
        <v>88</v>
      </c>
      <c r="AY139" s="17" t="s">
        <v>154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161</v>
      </c>
      <c r="BM139" s="229" t="s">
        <v>2337</v>
      </c>
    </row>
    <row r="140" s="2" customFormat="1">
      <c r="A140" s="38"/>
      <c r="B140" s="39"/>
      <c r="C140" s="40"/>
      <c r="D140" s="233" t="s">
        <v>755</v>
      </c>
      <c r="E140" s="40"/>
      <c r="F140" s="274" t="s">
        <v>2338</v>
      </c>
      <c r="G140" s="40"/>
      <c r="H140" s="40"/>
      <c r="I140" s="275"/>
      <c r="J140" s="40"/>
      <c r="K140" s="40"/>
      <c r="L140" s="44"/>
      <c r="M140" s="276"/>
      <c r="N140" s="27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755</v>
      </c>
      <c r="AU140" s="17" t="s">
        <v>88</v>
      </c>
    </row>
    <row r="141" s="2" customFormat="1" ht="16.5" customHeight="1">
      <c r="A141" s="38"/>
      <c r="B141" s="39"/>
      <c r="C141" s="218" t="s">
        <v>212</v>
      </c>
      <c r="D141" s="218" t="s">
        <v>156</v>
      </c>
      <c r="E141" s="219" t="s">
        <v>2339</v>
      </c>
      <c r="F141" s="220" t="s">
        <v>2340</v>
      </c>
      <c r="G141" s="221" t="s">
        <v>2303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161</v>
      </c>
      <c r="AT141" s="229" t="s">
        <v>156</v>
      </c>
      <c r="AU141" s="229" t="s">
        <v>88</v>
      </c>
      <c r="AY141" s="17" t="s">
        <v>154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161</v>
      </c>
      <c r="BM141" s="229" t="s">
        <v>2341</v>
      </c>
    </row>
    <row r="142" s="2" customFormat="1">
      <c r="A142" s="38"/>
      <c r="B142" s="39"/>
      <c r="C142" s="40"/>
      <c r="D142" s="233" t="s">
        <v>755</v>
      </c>
      <c r="E142" s="40"/>
      <c r="F142" s="274" t="s">
        <v>2342</v>
      </c>
      <c r="G142" s="40"/>
      <c r="H142" s="40"/>
      <c r="I142" s="275"/>
      <c r="J142" s="40"/>
      <c r="K142" s="40"/>
      <c r="L142" s="44"/>
      <c r="M142" s="276"/>
      <c r="N142" s="27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755</v>
      </c>
      <c r="AU142" s="17" t="s">
        <v>88</v>
      </c>
    </row>
    <row r="143" s="2" customFormat="1" ht="16.5" customHeight="1">
      <c r="A143" s="38"/>
      <c r="B143" s="39"/>
      <c r="C143" s="218" t="s">
        <v>218</v>
      </c>
      <c r="D143" s="218" t="s">
        <v>156</v>
      </c>
      <c r="E143" s="219" t="s">
        <v>2343</v>
      </c>
      <c r="F143" s="220" t="s">
        <v>2344</v>
      </c>
      <c r="G143" s="221" t="s">
        <v>2303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161</v>
      </c>
      <c r="AT143" s="229" t="s">
        <v>156</v>
      </c>
      <c r="AU143" s="229" t="s">
        <v>88</v>
      </c>
      <c r="AY143" s="17" t="s">
        <v>154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161</v>
      </c>
      <c r="BM143" s="229" t="s">
        <v>2345</v>
      </c>
    </row>
    <row r="144" s="2" customFormat="1">
      <c r="A144" s="38"/>
      <c r="B144" s="39"/>
      <c r="C144" s="40"/>
      <c r="D144" s="233" t="s">
        <v>755</v>
      </c>
      <c r="E144" s="40"/>
      <c r="F144" s="274" t="s">
        <v>2346</v>
      </c>
      <c r="G144" s="40"/>
      <c r="H144" s="40"/>
      <c r="I144" s="275"/>
      <c r="J144" s="40"/>
      <c r="K144" s="40"/>
      <c r="L144" s="44"/>
      <c r="M144" s="276"/>
      <c r="N144" s="27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755</v>
      </c>
      <c r="AU144" s="17" t="s">
        <v>88</v>
      </c>
    </row>
    <row r="145" s="12" customFormat="1" ht="22.8" customHeight="1">
      <c r="A145" s="12"/>
      <c r="B145" s="202"/>
      <c r="C145" s="203"/>
      <c r="D145" s="204" t="s">
        <v>77</v>
      </c>
      <c r="E145" s="216" t="s">
        <v>2347</v>
      </c>
      <c r="F145" s="216" t="s">
        <v>2348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SUM(P146:P153)</f>
        <v>0</v>
      </c>
      <c r="Q145" s="210"/>
      <c r="R145" s="211">
        <f>SUM(R146:R153)</f>
        <v>0</v>
      </c>
      <c r="S145" s="210"/>
      <c r="T145" s="212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177</v>
      </c>
      <c r="AT145" s="214" t="s">
        <v>77</v>
      </c>
      <c r="AU145" s="214" t="s">
        <v>86</v>
      </c>
      <c r="AY145" s="213" t="s">
        <v>154</v>
      </c>
      <c r="BK145" s="215">
        <f>SUM(BK146:BK153)</f>
        <v>0</v>
      </c>
    </row>
    <row r="146" s="2" customFormat="1" ht="16.5" customHeight="1">
      <c r="A146" s="38"/>
      <c r="B146" s="39"/>
      <c r="C146" s="218" t="s">
        <v>8</v>
      </c>
      <c r="D146" s="218" t="s">
        <v>156</v>
      </c>
      <c r="E146" s="219" t="s">
        <v>2349</v>
      </c>
      <c r="F146" s="220" t="s">
        <v>2350</v>
      </c>
      <c r="G146" s="221" t="s">
        <v>2303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161</v>
      </c>
      <c r="AT146" s="229" t="s">
        <v>156</v>
      </c>
      <c r="AU146" s="229" t="s">
        <v>88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161</v>
      </c>
      <c r="BM146" s="229" t="s">
        <v>2351</v>
      </c>
    </row>
    <row r="147" s="2" customFormat="1">
      <c r="A147" s="38"/>
      <c r="B147" s="39"/>
      <c r="C147" s="40"/>
      <c r="D147" s="233" t="s">
        <v>755</v>
      </c>
      <c r="E147" s="40"/>
      <c r="F147" s="274" t="s">
        <v>2352</v>
      </c>
      <c r="G147" s="40"/>
      <c r="H147" s="40"/>
      <c r="I147" s="275"/>
      <c r="J147" s="40"/>
      <c r="K147" s="40"/>
      <c r="L147" s="44"/>
      <c r="M147" s="276"/>
      <c r="N147" s="27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755</v>
      </c>
      <c r="AU147" s="17" t="s">
        <v>88</v>
      </c>
    </row>
    <row r="148" s="2" customFormat="1" ht="16.5" customHeight="1">
      <c r="A148" s="38"/>
      <c r="B148" s="39"/>
      <c r="C148" s="218" t="s">
        <v>227</v>
      </c>
      <c r="D148" s="218" t="s">
        <v>156</v>
      </c>
      <c r="E148" s="219" t="s">
        <v>2353</v>
      </c>
      <c r="F148" s="220" t="s">
        <v>2354</v>
      </c>
      <c r="G148" s="221" t="s">
        <v>2303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156</v>
      </c>
      <c r="AU148" s="229" t="s">
        <v>88</v>
      </c>
      <c r="AY148" s="17" t="s">
        <v>154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161</v>
      </c>
      <c r="BM148" s="229" t="s">
        <v>2355</v>
      </c>
    </row>
    <row r="149" s="2" customFormat="1">
      <c r="A149" s="38"/>
      <c r="B149" s="39"/>
      <c r="C149" s="40"/>
      <c r="D149" s="233" t="s">
        <v>755</v>
      </c>
      <c r="E149" s="40"/>
      <c r="F149" s="274" t="s">
        <v>2356</v>
      </c>
      <c r="G149" s="40"/>
      <c r="H149" s="40"/>
      <c r="I149" s="275"/>
      <c r="J149" s="40"/>
      <c r="K149" s="40"/>
      <c r="L149" s="44"/>
      <c r="M149" s="276"/>
      <c r="N149" s="27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755</v>
      </c>
      <c r="AU149" s="17" t="s">
        <v>88</v>
      </c>
    </row>
    <row r="150" s="2" customFormat="1" ht="16.5" customHeight="1">
      <c r="A150" s="38"/>
      <c r="B150" s="39"/>
      <c r="C150" s="218" t="s">
        <v>232</v>
      </c>
      <c r="D150" s="218" t="s">
        <v>156</v>
      </c>
      <c r="E150" s="219" t="s">
        <v>2357</v>
      </c>
      <c r="F150" s="220" t="s">
        <v>2358</v>
      </c>
      <c r="G150" s="221" t="s">
        <v>2303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161</v>
      </c>
      <c r="AT150" s="229" t="s">
        <v>156</v>
      </c>
      <c r="AU150" s="229" t="s">
        <v>88</v>
      </c>
      <c r="AY150" s="17" t="s">
        <v>154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161</v>
      </c>
      <c r="BM150" s="229" t="s">
        <v>2359</v>
      </c>
    </row>
    <row r="151" s="2" customFormat="1">
      <c r="A151" s="38"/>
      <c r="B151" s="39"/>
      <c r="C151" s="40"/>
      <c r="D151" s="233" t="s">
        <v>755</v>
      </c>
      <c r="E151" s="40"/>
      <c r="F151" s="274" t="s">
        <v>2360</v>
      </c>
      <c r="G151" s="40"/>
      <c r="H151" s="40"/>
      <c r="I151" s="275"/>
      <c r="J151" s="40"/>
      <c r="K151" s="40"/>
      <c r="L151" s="44"/>
      <c r="M151" s="276"/>
      <c r="N151" s="27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755</v>
      </c>
      <c r="AU151" s="17" t="s">
        <v>88</v>
      </c>
    </row>
    <row r="152" s="2" customFormat="1" ht="16.5" customHeight="1">
      <c r="A152" s="38"/>
      <c r="B152" s="39"/>
      <c r="C152" s="218" t="s">
        <v>239</v>
      </c>
      <c r="D152" s="218" t="s">
        <v>156</v>
      </c>
      <c r="E152" s="219" t="s">
        <v>2361</v>
      </c>
      <c r="F152" s="220" t="s">
        <v>2362</v>
      </c>
      <c r="G152" s="221" t="s">
        <v>2303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161</v>
      </c>
      <c r="AT152" s="229" t="s">
        <v>156</v>
      </c>
      <c r="AU152" s="229" t="s">
        <v>88</v>
      </c>
      <c r="AY152" s="17" t="s">
        <v>154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161</v>
      </c>
      <c r="BM152" s="229" t="s">
        <v>2363</v>
      </c>
    </row>
    <row r="153" s="2" customFormat="1">
      <c r="A153" s="38"/>
      <c r="B153" s="39"/>
      <c r="C153" s="40"/>
      <c r="D153" s="233" t="s">
        <v>755</v>
      </c>
      <c r="E153" s="40"/>
      <c r="F153" s="274" t="s">
        <v>2364</v>
      </c>
      <c r="G153" s="40"/>
      <c r="H153" s="40"/>
      <c r="I153" s="275"/>
      <c r="J153" s="40"/>
      <c r="K153" s="40"/>
      <c r="L153" s="44"/>
      <c r="M153" s="283"/>
      <c r="N153" s="284"/>
      <c r="O153" s="280"/>
      <c r="P153" s="280"/>
      <c r="Q153" s="280"/>
      <c r="R153" s="280"/>
      <c r="S153" s="280"/>
      <c r="T153" s="2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755</v>
      </c>
      <c r="AU153" s="17" t="s">
        <v>88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SyftqfzE3y1RNZaA+7wgNsZ8WBUoPSs4VPgCdg0MEN1PB18436DZm95W0vE4hHcbfF+poqRY4JEb7J3RQV9Nmg==" hashValue="sN1KVh0uptr0yy7pA+dDDl9pmCWtzrfMQkBXKiJyAPfUlgVqmT0H//++ET0wgU8yOui14j7m3oXGqLdqsL7qrA==" algorithmName="SHA-512" password="8DD4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Pavel-PC\Pavel</dc:creator>
  <cp:lastModifiedBy>Pavel-PC\Pavel</cp:lastModifiedBy>
  <dcterms:created xsi:type="dcterms:W3CDTF">2026-02-11T07:52:33Z</dcterms:created>
  <dcterms:modified xsi:type="dcterms:W3CDTF">2026-02-11T07:52:46Z</dcterms:modified>
</cp:coreProperties>
</file>